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judofederatievzw-my.sharepoint.com/personal/maarten_bogaert_judovlaanderen_be/Documents/Maarten/VSF - Sport Vlaanderen/Goed bestuur/2024/"/>
    </mc:Choice>
  </mc:AlternateContent>
  <xr:revisionPtr revIDLastSave="0" documentId="8_{2D0DD852-9366-412D-9E44-824495BACBA9}" xr6:coauthVersionLast="47" xr6:coauthVersionMax="47" xr10:uidLastSave="{00000000-0000-0000-0000-000000000000}"/>
  <bookViews>
    <workbookView xWindow="-120" yWindow="-120" windowWidth="29040" windowHeight="15840" xr2:uid="{5FF02D88-8BE2-4B39-A4ED-76377256AF9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0" i="1" l="1"/>
  <c r="I368" i="1" s="1"/>
  <c r="H370" i="1"/>
  <c r="H368" i="1" s="1"/>
  <c r="I361" i="1"/>
  <c r="I317" i="1" s="1"/>
  <c r="H361" i="1"/>
  <c r="H358" i="1"/>
  <c r="I350" i="1"/>
  <c r="H350" i="1"/>
  <c r="I330" i="1"/>
  <c r="H330" i="1"/>
  <c r="H317" i="1"/>
  <c r="I309" i="1"/>
  <c r="I295" i="1"/>
  <c r="I284" i="1"/>
  <c r="H284" i="1"/>
  <c r="I280" i="1"/>
  <c r="I278" i="1" s="1"/>
  <c r="I216" i="1" s="1"/>
  <c r="H280" i="1"/>
  <c r="I274" i="1"/>
  <c r="H274" i="1"/>
  <c r="I270" i="1"/>
  <c r="H270" i="1"/>
  <c r="I266" i="1"/>
  <c r="H266" i="1"/>
  <c r="I262" i="1"/>
  <c r="H262" i="1"/>
  <c r="I258" i="1"/>
  <c r="H258" i="1"/>
  <c r="I256" i="1"/>
  <c r="I252" i="1"/>
  <c r="H252" i="1"/>
  <c r="I250" i="1"/>
  <c r="H250" i="1"/>
  <c r="I238" i="1"/>
  <c r="H238" i="1"/>
  <c r="H216" i="1" s="1"/>
  <c r="I227" i="1"/>
  <c r="I226" i="1"/>
  <c r="I225" i="1"/>
  <c r="I224" i="1"/>
  <c r="I223" i="1"/>
  <c r="I218" i="1"/>
  <c r="H218" i="1"/>
  <c r="I203" i="1"/>
  <c r="H203" i="1"/>
  <c r="I198" i="1"/>
  <c r="H198" i="1"/>
  <c r="I196" i="1"/>
  <c r="I176" i="1" s="1"/>
  <c r="H196" i="1"/>
  <c r="I189" i="1"/>
  <c r="H189" i="1"/>
  <c r="I186" i="1"/>
  <c r="H186" i="1"/>
  <c r="H178" i="1"/>
  <c r="H176" i="1"/>
  <c r="I170" i="1"/>
  <c r="H170" i="1"/>
  <c r="I166" i="1"/>
  <c r="H166" i="1"/>
  <c r="I157" i="1"/>
  <c r="H157" i="1"/>
  <c r="I154" i="1"/>
  <c r="H154" i="1"/>
  <c r="I146" i="1"/>
  <c r="H146" i="1"/>
  <c r="I138" i="1"/>
  <c r="H138" i="1"/>
  <c r="I133" i="1"/>
  <c r="H133" i="1"/>
  <c r="H131" i="1"/>
  <c r="I124" i="1"/>
  <c r="H124" i="1"/>
  <c r="I121" i="1"/>
  <c r="H121" i="1"/>
  <c r="I118" i="1"/>
  <c r="H118" i="1"/>
  <c r="I115" i="1"/>
  <c r="H115" i="1"/>
  <c r="I111" i="1"/>
  <c r="H111" i="1"/>
  <c r="I107" i="1"/>
  <c r="H107" i="1"/>
  <c r="I102" i="1"/>
  <c r="H102" i="1"/>
  <c r="I98" i="1"/>
  <c r="H98" i="1"/>
  <c r="I95" i="1"/>
  <c r="H95" i="1"/>
  <c r="I91" i="1"/>
  <c r="H91" i="1"/>
  <c r="I88" i="1"/>
  <c r="H88" i="1"/>
  <c r="I85" i="1"/>
  <c r="H85" i="1"/>
  <c r="I81" i="1"/>
  <c r="H81" i="1"/>
  <c r="I76" i="1"/>
  <c r="H76" i="1"/>
  <c r="I71" i="1"/>
  <c r="H71" i="1"/>
  <c r="I66" i="1"/>
  <c r="H66" i="1"/>
  <c r="I60" i="1"/>
  <c r="H60" i="1"/>
  <c r="I54" i="1"/>
  <c r="H54" i="1"/>
  <c r="I51" i="1"/>
  <c r="H51" i="1"/>
  <c r="I45" i="1"/>
  <c r="H45" i="1"/>
  <c r="I43" i="1"/>
  <c r="H43" i="1"/>
  <c r="H40" i="1"/>
  <c r="H36" i="1"/>
  <c r="I32" i="1"/>
  <c r="H32" i="1"/>
  <c r="I28" i="1"/>
  <c r="H28" i="1"/>
  <c r="I23" i="1"/>
  <c r="H23" i="1"/>
  <c r="I19" i="1"/>
  <c r="H19" i="1"/>
  <c r="I13" i="1"/>
  <c r="H13" i="1"/>
  <c r="I10" i="1"/>
  <c r="H10" i="1"/>
  <c r="I4" i="1"/>
  <c r="H4" i="1"/>
  <c r="I2" i="1"/>
  <c r="H2" i="1"/>
  <c r="H373" i="1" l="1"/>
  <c r="I373" i="1"/>
  <c r="I179" i="1" l="1"/>
</calcChain>
</file>

<file path=xl/sharedStrings.xml><?xml version="1.0" encoding="utf-8"?>
<sst xmlns="http://schemas.openxmlformats.org/spreadsheetml/2006/main" count="1525" uniqueCount="860">
  <si>
    <t>JAARACTIEPLAN 2023</t>
  </si>
  <si>
    <t>CLUBONDERSTEUNING</t>
  </si>
  <si>
    <t>ALG TOTAAL</t>
  </si>
  <si>
    <t>DOEL</t>
  </si>
  <si>
    <t>ACTIES</t>
  </si>
  <si>
    <t>DOOR WIE</t>
  </si>
  <si>
    <t>% VOLTOOID</t>
  </si>
  <si>
    <t>TIMING</t>
  </si>
  <si>
    <t>Analytische Code</t>
  </si>
  <si>
    <t>Begroting UIT</t>
  </si>
  <si>
    <t>Begroting IN</t>
  </si>
  <si>
    <t>LEDEN - CLUBS</t>
  </si>
  <si>
    <t>SD1-OD1-A1</t>
  </si>
  <si>
    <t xml:space="preserve">Raad Hogere Graden </t>
  </si>
  <si>
    <t>CGT - Silvia</t>
  </si>
  <si>
    <t>2023.06</t>
  </si>
  <si>
    <t>SD1-OD1-A1-1</t>
  </si>
  <si>
    <t>Voorbereiding organisatie RvHG</t>
  </si>
  <si>
    <t>2023.03-05</t>
  </si>
  <si>
    <t>SD1-OD1-A1-2</t>
  </si>
  <si>
    <t>Projectvergaderingen voorbereiding RvHG</t>
  </si>
  <si>
    <t>2023.04-05</t>
  </si>
  <si>
    <t>SD1-OD1-A1-3</t>
  </si>
  <si>
    <t>Voorbereiden vergadering/verkiezing</t>
  </si>
  <si>
    <t>SD1-OD1-A1-4</t>
  </si>
  <si>
    <t>Organisatie RvHG/huur zaal</t>
  </si>
  <si>
    <t>SD1-OD1-A1-5</t>
  </si>
  <si>
    <t>Tussenkomst organisatie BBQ</t>
  </si>
  <si>
    <t>SD1-OD1-A3</t>
  </si>
  <si>
    <t>Judogi d'or</t>
  </si>
  <si>
    <t xml:space="preserve">JV - FFBJ </t>
  </si>
  <si>
    <t>2023.01</t>
  </si>
  <si>
    <t>SD1-OD1-A3-1</t>
  </si>
  <si>
    <t>Catering &amp; Organisatie</t>
  </si>
  <si>
    <t>Thanée-Christian-Sally-Topsport</t>
  </si>
  <si>
    <t>SD1-OD1-A3-2</t>
  </si>
  <si>
    <t>Logistieke en administratieve ondersteuning JV</t>
  </si>
  <si>
    <t>2022.10-12</t>
  </si>
  <si>
    <t>SD1-OD1-A4</t>
  </si>
  <si>
    <t>AV SR</t>
  </si>
  <si>
    <t>SRC - Thanée</t>
  </si>
  <si>
    <t>SD1-OD1-A4-1</t>
  </si>
  <si>
    <t>Voorbereiding AV SR</t>
  </si>
  <si>
    <t>SD1-OD1-A4-2</t>
  </si>
  <si>
    <t>Projectvergaderingen organisatie AV SR</t>
  </si>
  <si>
    <t>SD1-OD1-A4-3</t>
  </si>
  <si>
    <t>SD1-OD1-A4-4</t>
  </si>
  <si>
    <t>Organisatie AV SR/huur zaal</t>
  </si>
  <si>
    <t>SD1-OD1-A4-5</t>
  </si>
  <si>
    <t>TRAINERS - COACHES</t>
  </si>
  <si>
    <t>SD1-OD2-A4</t>
  </si>
  <si>
    <t>Trainingen breedtesport up to date houden - uniformiseren naar visie JV - Topsport</t>
  </si>
  <si>
    <t>DSKO - Silvia</t>
  </si>
  <si>
    <t>2023.01-12</t>
  </si>
  <si>
    <t>SD1-OD2-A4-1</t>
  </si>
  <si>
    <t>Trainingen veterans</t>
  </si>
  <si>
    <t>SD1-OD2-A4-2</t>
  </si>
  <si>
    <t>Trainingen G-judo</t>
  </si>
  <si>
    <t>SD1-OD2-A4-3</t>
  </si>
  <si>
    <t>Trainingen 55+</t>
  </si>
  <si>
    <t>SD2-OD1-A1</t>
  </si>
  <si>
    <t>Plannen cursussen isw met VTS</t>
  </si>
  <si>
    <t>DSKO</t>
  </si>
  <si>
    <t>2023-2024</t>
  </si>
  <si>
    <t>SD2-OD1-A1-1</t>
  </si>
  <si>
    <t>Voorbereiding en planning VTS cursussen</t>
  </si>
  <si>
    <t>2023.01-2023.09</t>
  </si>
  <si>
    <t>SD2-OD1-A1-2</t>
  </si>
  <si>
    <t xml:space="preserve">Docentenvergadering </t>
  </si>
  <si>
    <t>2023.05-2023.08</t>
  </si>
  <si>
    <t>SD2-OD1-A1-3</t>
  </si>
  <si>
    <t>Licentie VTS-connect</t>
  </si>
  <si>
    <t>SD2-OD1-A1-4</t>
  </si>
  <si>
    <t>Ondersteuning digitalisering vooropleidingen</t>
  </si>
  <si>
    <t>SD2-OD1-A4</t>
  </si>
  <si>
    <t>Herwerken cursussen : start to coach / initiator</t>
  </si>
  <si>
    <t xml:space="preserve">DSKO </t>
  </si>
  <si>
    <t>SD2-OD1-A4-1</t>
  </si>
  <si>
    <t>Docentenvergadering start to coach/initiator</t>
  </si>
  <si>
    <t>DSKO - VTS docenten</t>
  </si>
  <si>
    <t>2023.01-02</t>
  </si>
  <si>
    <t>SD2-OD1-A4-2</t>
  </si>
  <si>
    <t>Opvolgen en evalueren herwerking cursus start to coach/initiator</t>
  </si>
  <si>
    <t>2023.03-2024.06</t>
  </si>
  <si>
    <t>SD2-OD1-A4-3</t>
  </si>
  <si>
    <t>Invulling VTS-connect en vergoeding cursussen</t>
  </si>
  <si>
    <t>SD2-OD1-A5</t>
  </si>
  <si>
    <t xml:space="preserve">Herwerken cursussen : instructeur </t>
  </si>
  <si>
    <t>SD2-OD1-A5-1</t>
  </si>
  <si>
    <t xml:space="preserve">Docentenvergadering instructeur </t>
  </si>
  <si>
    <t>2023.09-10</t>
  </si>
  <si>
    <t>SD2-OD1-A5-2</t>
  </si>
  <si>
    <t xml:space="preserve">Opvolgen en evalueren herwerking cursus instructeur </t>
  </si>
  <si>
    <t>2023.10-2024.06</t>
  </si>
  <si>
    <t>SD2-OD1-A5-3</t>
  </si>
  <si>
    <t>SD2-OD1-A6</t>
  </si>
  <si>
    <t>Herwerken cursussen (opleidingsstramien): trainer B</t>
  </si>
  <si>
    <t>SD2-OD1-A6-1</t>
  </si>
  <si>
    <t>Docentenvergadering trainer B</t>
  </si>
  <si>
    <t>SD2-OD1-A6-2</t>
  </si>
  <si>
    <t>Opvolgen en evalueren herwerking cursus trainer B</t>
  </si>
  <si>
    <t>SD2-OD1-A6-3</t>
  </si>
  <si>
    <t>SD2-OD1-A7</t>
  </si>
  <si>
    <t>Herwerken cursussen (opleidingsstramien): trainer A</t>
  </si>
  <si>
    <t>SD2-OD1-A7-1</t>
  </si>
  <si>
    <t>Docentenvergadering trainer A</t>
  </si>
  <si>
    <t>SD2-OD1-A7-2</t>
  </si>
  <si>
    <t>SD2-OD1-A8</t>
  </si>
  <si>
    <t>Opleiden nieuwe VTS docenten</t>
  </si>
  <si>
    <t>SD2-OD1-A8-1</t>
  </si>
  <si>
    <t>Organiseren opleidingsdag docenten</t>
  </si>
  <si>
    <t>2023.09-12</t>
  </si>
  <si>
    <t>SD2-OD1-A11</t>
  </si>
  <si>
    <r>
      <t xml:space="preserve">Leerlijnen afstemmen op ontwikkelingslijnen </t>
    </r>
    <r>
      <rPr>
        <b/>
        <sz val="10"/>
        <color rgb="FF00B050"/>
        <rFont val="Calibri"/>
        <family val="2"/>
        <scheme val="minor"/>
      </rPr>
      <t>(MJOP)</t>
    </r>
  </si>
  <si>
    <t>DSKO - CGT - Topsport - werkgroep</t>
  </si>
  <si>
    <t>SD2-OD1-A11-1</t>
  </si>
  <si>
    <t>Vergadering projectgroep leerlijnen</t>
  </si>
  <si>
    <t>SD2-OD1-A11-2</t>
  </si>
  <si>
    <t>Terugkoppeling steakholders</t>
  </si>
  <si>
    <t>SD2-OD1-A11-3</t>
  </si>
  <si>
    <t>Plannen vergaderingen projectgroep specialisten leerlijn</t>
  </si>
  <si>
    <t>SD2-OD1-A11-4</t>
  </si>
  <si>
    <t>Implementatie en communicatie MJOP</t>
  </si>
  <si>
    <t>SD2-OD1-A11-5</t>
  </si>
  <si>
    <t>Bijscholing trainers in functie van MJOP</t>
  </si>
  <si>
    <t>SD2-OD1-A12</t>
  </si>
  <si>
    <t>Herwerken cursussen (opleidingsstramien): techniekexpert</t>
  </si>
  <si>
    <t>SD2-OD1-A12-1</t>
  </si>
  <si>
    <t>Docentenvergadering techniekexpert</t>
  </si>
  <si>
    <t>SD2-OD1-A12-2</t>
  </si>
  <si>
    <t>SD2-OD2-A1</t>
  </si>
  <si>
    <t xml:space="preserve">Bijscholing JV trainers kata-techniek </t>
  </si>
  <si>
    <t xml:space="preserve">DSKO - CGT - Topsport </t>
  </si>
  <si>
    <t>SD2-OD2-A1-1</t>
  </si>
  <si>
    <t>Voorbereiding opleiding kata techniek</t>
  </si>
  <si>
    <t>2023.03-06</t>
  </si>
  <si>
    <t>SD2-OD2-A1-2</t>
  </si>
  <si>
    <t>Vergadering projectgroep opleiding kata techniek</t>
  </si>
  <si>
    <t>SD2-OD2-A1-3</t>
  </si>
  <si>
    <t>Organisatie opleidingen JV trainers kata en techniek</t>
  </si>
  <si>
    <t>SD2-OD2-A1-4</t>
  </si>
  <si>
    <t>Aanstellen trainers opleiding kata en techniek</t>
  </si>
  <si>
    <t>SD2-OD2-A1-5</t>
  </si>
  <si>
    <t>Ondersteuning IT en media</t>
  </si>
  <si>
    <t>SD2-OD2-A2</t>
  </si>
  <si>
    <t xml:space="preserve">Vorming trainers  </t>
  </si>
  <si>
    <t>DSKO - Silvia - werkgroep</t>
  </si>
  <si>
    <t>SD2-OD2-A2-1</t>
  </si>
  <si>
    <t xml:space="preserve">Voorbereiding vorming </t>
  </si>
  <si>
    <t>2023.06-12</t>
  </si>
  <si>
    <t>SD2-OD2-A2-2</t>
  </si>
  <si>
    <t xml:space="preserve">Vergadering projectgroep vorming </t>
  </si>
  <si>
    <t>SD2-OD2-A2-3</t>
  </si>
  <si>
    <t>Aanstellen trainers vorming/inspiratiesessies</t>
  </si>
  <si>
    <t>SD2-OD2-A2-4</t>
  </si>
  <si>
    <t xml:space="preserve">Organisatie &amp; catering vorming </t>
  </si>
  <si>
    <t>SD2-OD2-A2-5</t>
  </si>
  <si>
    <t>SD2-OD2-A3</t>
  </si>
  <si>
    <t>Seminaries - excursies JV trainers</t>
  </si>
  <si>
    <t>CGT-Silvia-Topsport</t>
  </si>
  <si>
    <t>SD2-OD2-A3-1</t>
  </si>
  <si>
    <t>IJF seminar Kata (1 a 2 personen noodzakelijk ijv licentie en vorming!)</t>
  </si>
  <si>
    <t>CGT-Silvia</t>
  </si>
  <si>
    <t>SD2-OD2-A3-2</t>
  </si>
  <si>
    <t>EJU seminar Kata (2 a 3 personen noodzakelijk ikv licentie en vorming!)</t>
  </si>
  <si>
    <t>SD2-OD2-A3-3</t>
  </si>
  <si>
    <t>Excursie Japan - Summer school Kodokan (2 personen)</t>
  </si>
  <si>
    <t>2023.11-12</t>
  </si>
  <si>
    <t>SD2-OD2-A3-4</t>
  </si>
  <si>
    <t>Medical seminar</t>
  </si>
  <si>
    <t>Topsport-Medische commissie</t>
  </si>
  <si>
    <t>SD2-OD2-A4</t>
  </si>
  <si>
    <t>Bijscholingen officials</t>
  </si>
  <si>
    <t xml:space="preserve">SRC </t>
  </si>
  <si>
    <t>2023.09</t>
  </si>
  <si>
    <t>SD2-OD2-A4-1</t>
  </si>
  <si>
    <t>Vergadering projectgroep bijscholing officials</t>
  </si>
  <si>
    <t>SRC</t>
  </si>
  <si>
    <t>2023.03-09</t>
  </si>
  <si>
    <t>SD2-OD2-A4-2</t>
  </si>
  <si>
    <t>Aanstellen lesgevers bijscholing officials</t>
  </si>
  <si>
    <t>SD2-OD2-A4-3</t>
  </si>
  <si>
    <r>
      <t>Tussenkomst catering organisatie bijscholingen officials (</t>
    </r>
    <r>
      <rPr>
        <sz val="10"/>
        <color theme="1"/>
        <rFont val="Calibri"/>
        <family val="2"/>
      </rPr>
      <t>€</t>
    </r>
    <r>
      <rPr>
        <i/>
        <sz val="9"/>
        <color theme="1"/>
        <rFont val="Calibri"/>
        <family val="2"/>
      </rPr>
      <t>15/pp)</t>
    </r>
  </si>
  <si>
    <t>SD2-OD2-A4-4</t>
  </si>
  <si>
    <t xml:space="preserve">Ondersteuning IT en media </t>
  </si>
  <si>
    <t>SD2-OD2-A5</t>
  </si>
  <si>
    <t>Opleiding officials (cursussen)</t>
  </si>
  <si>
    <t>SD2-OD2-A5-1</t>
  </si>
  <si>
    <t>Vergadering projectgroep opleiding officials</t>
  </si>
  <si>
    <t>SD2-OD2-A5-2</t>
  </si>
  <si>
    <t>Aanstellen lesgevers opleiding officials</t>
  </si>
  <si>
    <t>SD2-OD2-A5-3</t>
  </si>
  <si>
    <t>Organisatie opleidingen officials</t>
  </si>
  <si>
    <t>SD2-OD2-A5-4</t>
  </si>
  <si>
    <t>SD2-OD2-A7</t>
  </si>
  <si>
    <t>Ethisch en gezond sporten</t>
  </si>
  <si>
    <t>JV - Silvia</t>
  </si>
  <si>
    <t>2023.10</t>
  </si>
  <si>
    <t>SD2-OD2-A7-1</t>
  </si>
  <si>
    <t>Organisatie opleidingen EVS</t>
  </si>
  <si>
    <t>SD2-OD2-A7-2</t>
  </si>
  <si>
    <t>SD2-OD2-A7-3</t>
  </si>
  <si>
    <t>Vergoeding publicaties thematische artikels</t>
  </si>
  <si>
    <t>2023.09-13</t>
  </si>
  <si>
    <t>SD2-OD3-A1</t>
  </si>
  <si>
    <t>Realisatie Webinar - digitaal leerplatform</t>
  </si>
  <si>
    <t xml:space="preserve">JV - Silvia - DSKO </t>
  </si>
  <si>
    <t>SD2-OD3-A1-1</t>
  </si>
  <si>
    <t>IT aanpassingen digitaal leerplatform</t>
  </si>
  <si>
    <t>SD2-OD3-A1-2</t>
  </si>
  <si>
    <t>Ondersteuning digitalisering</t>
  </si>
  <si>
    <t>SD2-OD3-A3</t>
  </si>
  <si>
    <t>Good practice</t>
  </si>
  <si>
    <t>Iedereen</t>
  </si>
  <si>
    <t>SD2-OD3-A3-1</t>
  </si>
  <si>
    <t>Werkgroep opzet good practices - interne communicatie</t>
  </si>
  <si>
    <t>SD2-OD3-A3-2</t>
  </si>
  <si>
    <t>Verwerken en publiceren van de good practices</t>
  </si>
  <si>
    <t>Silke - Christian</t>
  </si>
  <si>
    <t>CLUBS</t>
  </si>
  <si>
    <t>SD1-OD3-A4</t>
  </si>
  <si>
    <t>Analyse club en leden = ken uw club leden (klant)</t>
  </si>
  <si>
    <t xml:space="preserve">Silke </t>
  </si>
  <si>
    <t>SD1-OD3-A4-1</t>
  </si>
  <si>
    <t>Digitalisering: aanpassen LDB, website, mailing</t>
  </si>
  <si>
    <t xml:space="preserve">Silke - JVD </t>
  </si>
  <si>
    <t>SD1-OD3-A4-2</t>
  </si>
  <si>
    <t>Analyse clubs, uitwerking en promotie van het concept clubondersteuning</t>
  </si>
  <si>
    <t>SD1-OD3-A4-3</t>
  </si>
  <si>
    <t xml:space="preserve">Organisatie panelgesprek </t>
  </si>
  <si>
    <t>2023.06-09</t>
  </si>
  <si>
    <t>SD1-OD3-A5</t>
  </si>
  <si>
    <t>Ouders betrekken bij de clubwerking = sportouderproject</t>
  </si>
  <si>
    <t>Silke - Silvia</t>
  </si>
  <si>
    <t>2023.01-06</t>
  </si>
  <si>
    <t>SD1-OD3-A5-1</t>
  </si>
  <si>
    <t>Promotie project bij clubs</t>
  </si>
  <si>
    <t>SD1-OD3-A5-2</t>
  </si>
  <si>
    <t>Opstartvergaderingen clubs</t>
  </si>
  <si>
    <t>2023.05-06</t>
  </si>
  <si>
    <t>SD1-OD3-A6</t>
  </si>
  <si>
    <t>Project Vrijwilligers</t>
  </si>
  <si>
    <t>Silke</t>
  </si>
  <si>
    <t>SD1-OD3-A6-1</t>
  </si>
  <si>
    <t>Uitwerking waardering (catalogus + goodies)</t>
  </si>
  <si>
    <t>SD1-OD3-A6-2</t>
  </si>
  <si>
    <t>Integratie eervolle onderscheidingen in project vrijwilligers</t>
  </si>
  <si>
    <t>SD1-OD3-A6-3</t>
  </si>
  <si>
    <t>Vergaderingen project vrijwilligers</t>
  </si>
  <si>
    <t>SD1-OD3-A7</t>
  </si>
  <si>
    <t>Project Dollen &amp; Rollen</t>
  </si>
  <si>
    <t>Silvia - Thanée</t>
  </si>
  <si>
    <t>SD1-OD3-A7-1</t>
  </si>
  <si>
    <t>Leerkrachten scholen bereiken + opleiden (ism MOEV)</t>
  </si>
  <si>
    <t>SD1-OD3-A7-2</t>
  </si>
  <si>
    <t>Promotie naar de clubs toe + opleiden + huur zaal</t>
  </si>
  <si>
    <t>SD1-OD3-A7-3</t>
  </si>
  <si>
    <t>Voorzien incentive voor de clubs/scholen</t>
  </si>
  <si>
    <t>SD1-OD3-A7-4</t>
  </si>
  <si>
    <r>
      <t>Organisatie Dol- &amp; Roldagen (</t>
    </r>
    <r>
      <rPr>
        <sz val="10"/>
        <color theme="1"/>
        <rFont val="Calibri"/>
        <family val="2"/>
      </rPr>
      <t>€</t>
    </r>
    <r>
      <rPr>
        <i/>
        <sz val="9"/>
        <color theme="1"/>
        <rFont val="Calibri"/>
        <family val="2"/>
      </rPr>
      <t>75 clubvergoeding/organisatie)</t>
    </r>
  </si>
  <si>
    <t>SD1-OD3-A8</t>
  </si>
  <si>
    <t>Damesproject</t>
  </si>
  <si>
    <t>Silvia</t>
  </si>
  <si>
    <t>SD1-OD3-A8-1</t>
  </si>
  <si>
    <t>Vergaderingen</t>
  </si>
  <si>
    <t>SD1-OD3-A8-2</t>
  </si>
  <si>
    <t>Uitwerking project</t>
  </si>
  <si>
    <t>SD1-OD3-A8-3</t>
  </si>
  <si>
    <t>Organisaties project</t>
  </si>
  <si>
    <t>SD1-OD3-A9</t>
  </si>
  <si>
    <t>Project Zelfverdediging</t>
  </si>
  <si>
    <t>SD1-OD3-A9-1</t>
  </si>
  <si>
    <t>SD1-OD3-A9-2</t>
  </si>
  <si>
    <t>SD1-OD3-A9-3</t>
  </si>
  <si>
    <t>SD1-OD4-A1</t>
  </si>
  <si>
    <t xml:space="preserve">Sportmedische keuring </t>
  </si>
  <si>
    <t>Medische commissie</t>
  </si>
  <si>
    <t>SD1-OD4-A1-1</t>
  </si>
  <si>
    <t>Overlegvergadering sportmedische keuring</t>
  </si>
  <si>
    <t xml:space="preserve">Medische commissie </t>
  </si>
  <si>
    <t>SD1-OD4-A1-2</t>
  </si>
  <si>
    <t>Uitwerken beslissing en communicatie - promotie clubs</t>
  </si>
  <si>
    <t>SD1-OD4-A2</t>
  </si>
  <si>
    <t>Letselpreventie</t>
  </si>
  <si>
    <t>Med. commissie - DSKO</t>
  </si>
  <si>
    <t>SD1-OD4-A2-1</t>
  </si>
  <si>
    <t>Lanceren en promoten letselpreventie van 1 item</t>
  </si>
  <si>
    <t>SD1-OD4-A2-2</t>
  </si>
  <si>
    <t>SD1-OD4-A3</t>
  </si>
  <si>
    <t>EHBO</t>
  </si>
  <si>
    <t>Med. commissie - Silvia</t>
  </si>
  <si>
    <t>SD1-OD4-A3-1</t>
  </si>
  <si>
    <t>Lanceren en promoten EHBO van 1 item</t>
  </si>
  <si>
    <t>SD1-OD4-A3-2</t>
  </si>
  <si>
    <t>SD1-OD4-A4</t>
  </si>
  <si>
    <t xml:space="preserve">API : aanstellen - actief inzetten - opleiden - functiebepaling </t>
  </si>
  <si>
    <t>Eth. commissie - Silvia</t>
  </si>
  <si>
    <t>SD1-OD4-A4-1</t>
  </si>
  <si>
    <t>Spel zonder grenzen blijvend promoten (deel 1 opleiding)</t>
  </si>
  <si>
    <t>SD1-OD4-A4-2</t>
  </si>
  <si>
    <t>Aan de slag als API (deel 2 opleiding)</t>
  </si>
  <si>
    <t>SD1-OD4-A4-3</t>
  </si>
  <si>
    <t>JV levert tool aan om makkelijk en efficiënt API kenbaar te maken in club =&gt; visuele voorstelling API</t>
  </si>
  <si>
    <t>2023.05-12</t>
  </si>
  <si>
    <t>SD1-OD4-A4-4</t>
  </si>
  <si>
    <t>Organisatie intervisiemoment(en) ism federatie-API</t>
  </si>
  <si>
    <t>SD1-OD4-A6</t>
  </si>
  <si>
    <t>Opvolging en promoten aanbod/acties Sport Vlaanderen - ICES (andere actoren) inzake GES</t>
  </si>
  <si>
    <t>Christian</t>
  </si>
  <si>
    <t>Maandelijks</t>
  </si>
  <si>
    <t>SD1-OD4-A6-1</t>
  </si>
  <si>
    <t>Opmaken nieuwsbrief en aanvullen website</t>
  </si>
  <si>
    <t>SD2-OD7-A3</t>
  </si>
  <si>
    <t>Aandacht tools verwelkoming (nieuwe) leden zowel op club- als op judolid niveau</t>
  </si>
  <si>
    <t>SD2-OD7-A3-1</t>
  </si>
  <si>
    <t>Uitwerken project en incentives, jeugdjudopaspoorten, …</t>
  </si>
  <si>
    <t>SD2-OD8-A2</t>
  </si>
  <si>
    <t>Meer leden per club realiseren door promotie (promotiecampagne JV)</t>
  </si>
  <si>
    <t>Silke-Silvia-Christian-Sally</t>
  </si>
  <si>
    <t>SD2-OD8-A2-1</t>
  </si>
  <si>
    <t>Werkgroepvergadering bepalen nieuwe attractieve promotiecampagne</t>
  </si>
  <si>
    <t>Silke-Silvia-Sally-Christian</t>
  </si>
  <si>
    <t>2023.01-03</t>
  </si>
  <si>
    <t>SD2-OD8-A2-2</t>
  </si>
  <si>
    <t>Materiaal en tools promotiecampagne</t>
  </si>
  <si>
    <t>2023.04-06</t>
  </si>
  <si>
    <t>SD2-OD8-A2-3</t>
  </si>
  <si>
    <t>Incentives voor clubs die acties ter promotie doen</t>
  </si>
  <si>
    <t>Silke-Silvia-Sally</t>
  </si>
  <si>
    <t>SD2-OD8-A2-4</t>
  </si>
  <si>
    <t>Promotionele activiteiten / De Sportzomer</t>
  </si>
  <si>
    <t>Silvia-Thanée</t>
  </si>
  <si>
    <t>2023.07-08</t>
  </si>
  <si>
    <t>BF SENPAI FIT</t>
  </si>
  <si>
    <t>SD2-OD12-A1</t>
  </si>
  <si>
    <t>Senpai Fit (IN1)- Levenslang sporten</t>
  </si>
  <si>
    <t>Silvia &amp; Christian</t>
  </si>
  <si>
    <t>2021-2022-2023-2024</t>
  </si>
  <si>
    <t>SD2-OD12-A1-1</t>
  </si>
  <si>
    <t>Projectvergaderingen Senpai Fit</t>
  </si>
  <si>
    <t>Silvia - werkgroep 55+</t>
  </si>
  <si>
    <t>SD2-OD12-A1-2</t>
  </si>
  <si>
    <t>Kopies affiches Senpai Fitometer</t>
  </si>
  <si>
    <t>2022.09-2023.01</t>
  </si>
  <si>
    <t>SD2-OD12-A1-3</t>
  </si>
  <si>
    <t>Uitwerken van een pakket clubondersteuning voor judoclubs die willen starten met Senpai Fit en Judo 55+ (aangeboden via de provincies)</t>
  </si>
  <si>
    <t>Silvia - Christian - werkgroep 55+</t>
  </si>
  <si>
    <t>SD2-OD12-A1-5</t>
  </si>
  <si>
    <t>Interne marketing van Senpai Fit met minstens 2 aandachtstrekkers/jaar</t>
  </si>
  <si>
    <t>SD2-OD12-A1-6</t>
  </si>
  <si>
    <t>Externe marketing van Senpai Fit o.a. door samenwerking met de gemeentelijke sportdiensten</t>
  </si>
  <si>
    <t>SD2-OD12-A1-7</t>
  </si>
  <si>
    <t>Opleiden van lesgevers Senpai Fit  (20 personen)</t>
  </si>
  <si>
    <t>SD2-OD12-A1-8</t>
  </si>
  <si>
    <t>Verderzetten van het netwerk ter ondersteuning van de clubs met een werking Senpai Fit</t>
  </si>
  <si>
    <t>2022.09-2023.11</t>
  </si>
  <si>
    <t>BF JJF</t>
  </si>
  <si>
    <t>SD2-OD13-A1</t>
  </si>
  <si>
    <t xml:space="preserve">BF Project JJF - Evaluatie en analyse </t>
  </si>
  <si>
    <t>SD2-OD13-A1-1</t>
  </si>
  <si>
    <t>Formdesk</t>
  </si>
  <si>
    <t>SD2-OD13-A1-2</t>
  </si>
  <si>
    <t>Visuals - stickers</t>
  </si>
  <si>
    <t>2023.01-05</t>
  </si>
  <si>
    <t>SD2-OD13-A1-3</t>
  </si>
  <si>
    <t>Aanpassen ledenbestand</t>
  </si>
  <si>
    <t>SD2-OD13-A1-4</t>
  </si>
  <si>
    <t>Subsidies aan de deelnemende clubs</t>
  </si>
  <si>
    <t>2023.12</t>
  </si>
  <si>
    <t>SD2-OD13-A1-5</t>
  </si>
  <si>
    <t>Eigen inbreng aan de deelnemende clubs</t>
  </si>
  <si>
    <t>Subsidie JJF</t>
  </si>
  <si>
    <t>Werkingssubsidie sport Vlaanderen</t>
  </si>
  <si>
    <t>Subsidie sport Vlaanderen</t>
  </si>
  <si>
    <t>SPORTERS/DOELGROEPEN</t>
  </si>
  <si>
    <t>SD2-OD12-A2</t>
  </si>
  <si>
    <t xml:space="preserve">Project Vallen zonder zorgen 55+ </t>
  </si>
  <si>
    <t>SD2-OD12-A2-1</t>
  </si>
  <si>
    <t>Externe marketing van Vallen Zonder Zorgen door deelname aan platformen, congressen, markten voor senioren, 1 per jaar</t>
  </si>
  <si>
    <t>SD2-OD12-A2-2</t>
  </si>
  <si>
    <t>Interne marketing (in JV) van Vallen Zonder Zorgen met minstens 1 aandachtstrekker per jaar</t>
  </si>
  <si>
    <t>SD2-OD12-A3</t>
  </si>
  <si>
    <t xml:space="preserve">Judo 55+  Kintsugi Judo </t>
  </si>
  <si>
    <t>SD2-OD12-A3-1</t>
  </si>
  <si>
    <t>Projectvergaderingen werkgroep 55+</t>
  </si>
  <si>
    <t>SD2-OD12-A3-2</t>
  </si>
  <si>
    <t>Verwerking cijfermateriaal 55+</t>
  </si>
  <si>
    <t>SD2-OD12-A3-3</t>
  </si>
  <si>
    <t>Aanstellen van minstens twee bijkomende gekwalificeerde lesgevers voor de trainingen 55+</t>
  </si>
  <si>
    <t>2023.03-12</t>
  </si>
  <si>
    <t>SD2-OD12-A3-4</t>
  </si>
  <si>
    <t>Evaluatie van de trainingen 55+ door de deelnemers</t>
  </si>
  <si>
    <t>SD2-OD12-A3-5</t>
  </si>
  <si>
    <t>Judodag 55+ +huur zaal</t>
  </si>
  <si>
    <t>SD2-OD12-A3-6</t>
  </si>
  <si>
    <t>Incentive netwerkwerking van de clubs met judo 55+</t>
  </si>
  <si>
    <t>SD2-OD12-A3-7</t>
  </si>
  <si>
    <t>Ontwikkeling Kyugraden examenprogrmma 55+ adh MJOP</t>
  </si>
  <si>
    <t>SD2-OD12-A3-8</t>
  </si>
  <si>
    <t>Organisatie van AM Judo 55+</t>
  </si>
  <si>
    <t>SD2-OD12-A4</t>
  </si>
  <si>
    <t>Project Veterans</t>
  </si>
  <si>
    <t>SD2-OD12-A4-1</t>
  </si>
  <si>
    <t>Promotie</t>
  </si>
  <si>
    <t>Silvia - Koen</t>
  </si>
  <si>
    <t>SD2-OD12-A4-2</t>
  </si>
  <si>
    <t>Bekijken sponsoring kledij</t>
  </si>
  <si>
    <t>Silvia - JB - Mike</t>
  </si>
  <si>
    <t>SD2-OD12-A4-3</t>
  </si>
  <si>
    <t>Werkvergaderingen</t>
  </si>
  <si>
    <t>SD2-OD14-03</t>
  </si>
  <si>
    <t>Duurzame opvolging 1ste Kyu en dangraden G-judo</t>
  </si>
  <si>
    <t>Silvia - werkgroep G-judo</t>
  </si>
  <si>
    <t>2023.05-06 
2023.10-11</t>
  </si>
  <si>
    <t>SD2-OD14-03-1</t>
  </si>
  <si>
    <t>G-commissie vergaderingen plannen examens</t>
  </si>
  <si>
    <t>2023.03-04
2023.08-09</t>
  </si>
  <si>
    <t>SD2-OD14-03-2</t>
  </si>
  <si>
    <t>Organisatie G-judo examens (1x voorjaar en 1x najaar)</t>
  </si>
  <si>
    <t>2023.05-06
2023.10-11</t>
  </si>
  <si>
    <t>SD2-OD14-03-3</t>
  </si>
  <si>
    <t>Aanstellen jury G-judo examens (3 jury per examen)</t>
  </si>
  <si>
    <t>SD2-OD14-03-4</t>
  </si>
  <si>
    <t>Voorzien van G-judo gordels en diploma's</t>
  </si>
  <si>
    <t>GRADEN/TECHNIEKEN</t>
  </si>
  <si>
    <t>LEDEN VANAF 1E KYU</t>
  </si>
  <si>
    <t>SD2-OD17-A1</t>
  </si>
  <si>
    <t>Bijkomende dan graden = meer trainers</t>
  </si>
  <si>
    <t>SD2-OD17-A1-1</t>
  </si>
  <si>
    <t>Organisatie CGT vergaderingen</t>
  </si>
  <si>
    <t>SD2-OD17-A1-2</t>
  </si>
  <si>
    <t>Verenigingswerker voorzitter CGT</t>
  </si>
  <si>
    <t>Dirk De Maerteleire</t>
  </si>
  <si>
    <t>SD2-OD17-A1-3</t>
  </si>
  <si>
    <t>Organisatie Shodan shiken + aankoop materiaal + catering</t>
  </si>
  <si>
    <t>SD2-OD17-A1-4</t>
  </si>
  <si>
    <t>Organisatie Technische trainingen</t>
  </si>
  <si>
    <t>SD2-OD17-A1-5</t>
  </si>
  <si>
    <t>Organisatie Katatrainingen</t>
  </si>
  <si>
    <t>SD2-OD17-A1-6</t>
  </si>
  <si>
    <t>IT en media ondersteuning</t>
  </si>
  <si>
    <t>SD2-OD17-A1-7</t>
  </si>
  <si>
    <t>Stageplaatsen CGT Frankrijk</t>
  </si>
  <si>
    <t>2023.06-07</t>
  </si>
  <si>
    <t>SD2-OD17-A3</t>
  </si>
  <si>
    <t>Stimuleren en evalueren nieuwe weg</t>
  </si>
  <si>
    <t>CGT</t>
  </si>
  <si>
    <t>SD2-OD17-A3-1</t>
  </si>
  <si>
    <t>Stimuleren en promoten nieuwe weg dangraad</t>
  </si>
  <si>
    <t>SD2-OD17-A3-2</t>
  </si>
  <si>
    <t>Evalueren en bijsturen nieuwe weg dangraad</t>
  </si>
  <si>
    <t>SD2-OD17-A5</t>
  </si>
  <si>
    <t>In kaart brengen en beheren technisch lerarenkorps</t>
  </si>
  <si>
    <t>SD2-OD17-A5-1</t>
  </si>
  <si>
    <t>Evaluatie voorwaarden voor trainerskorps</t>
  </si>
  <si>
    <t>SD2-OD17-A5-2</t>
  </si>
  <si>
    <t>Checklist opmaken bevraging technische activiteiten</t>
  </si>
  <si>
    <t>SD2-OD17-A5-3</t>
  </si>
  <si>
    <t>Eventueel opleiden stage van nieuwe trainers kata techniek JV (meelopen: soort peter-/meterschap)</t>
  </si>
  <si>
    <t>SD2-OD17-A6</t>
  </si>
  <si>
    <t>Evalueren programma dangraadprogramma's 1-3 dan</t>
  </si>
  <si>
    <t>SD2-OD17-A6-1</t>
  </si>
  <si>
    <t>Aanpassen en optimaliseren van dangraadprogramma's</t>
  </si>
  <si>
    <t>SD2-OD17-A6-2</t>
  </si>
  <si>
    <t>Publicaties ter promotie in nieuwsbrief en website</t>
  </si>
  <si>
    <t>SD2-OD17-A8</t>
  </si>
  <si>
    <t>Digitalisering SDS-punten</t>
  </si>
  <si>
    <t>SD2-OD17-A8-1</t>
  </si>
  <si>
    <t>Optimalisatie en evaluatie digitale registratie SDS-punten</t>
  </si>
  <si>
    <t>SD2-OD17-A9</t>
  </si>
  <si>
    <t>Organisatie OCHG</t>
  </si>
  <si>
    <t>2023.09-11</t>
  </si>
  <si>
    <t>SD2-OD17-A9-1</t>
  </si>
  <si>
    <t>Overleg project graden - uniform FFBJ - VPK - catering</t>
  </si>
  <si>
    <t>SD2-OD17-A9-2</t>
  </si>
  <si>
    <t>Vergaderingen FFBJ</t>
  </si>
  <si>
    <t>2023.04 - 2023.09</t>
  </si>
  <si>
    <t>SD2-OD17-A9-3</t>
  </si>
  <si>
    <t>Werkvergadering doorlichting kandidaten hogere graden OCHG</t>
  </si>
  <si>
    <t>SD2-OD17-A9-4</t>
  </si>
  <si>
    <t>Transparante communicatie opstellen voorstelling kandidaten</t>
  </si>
  <si>
    <t>2023.10-12</t>
  </si>
  <si>
    <t>JURYLEDEN</t>
  </si>
  <si>
    <t>SD2-OD18-A1</t>
  </si>
  <si>
    <t>SDS-jury + licentie systeem</t>
  </si>
  <si>
    <t>800111/800114</t>
  </si>
  <si>
    <t>SD2-OD18-A1-1</t>
  </si>
  <si>
    <t>Projectvergadering uitwerken nieuw licentiesysteem juryleden SDS</t>
  </si>
  <si>
    <t>SD2-OD18-A1-2</t>
  </si>
  <si>
    <t>Ontwikkeling selectiecriteria zetelen SDS</t>
  </si>
  <si>
    <t>SD2-OD18-A1-3</t>
  </si>
  <si>
    <t>SDS-jury opleiding + catering</t>
  </si>
  <si>
    <t>SD2-OD18-A1-4</t>
  </si>
  <si>
    <t>SDS-jury peter- en meterschap</t>
  </si>
  <si>
    <t>SD2-OD18-A1-5</t>
  </si>
  <si>
    <t>Incentive voor de SDS-jury</t>
  </si>
  <si>
    <t>SD2-OD18-A1-6</t>
  </si>
  <si>
    <t>Juryleden BK Kata</t>
  </si>
  <si>
    <t>2023.04</t>
  </si>
  <si>
    <t>SD2-OD18-A1-7</t>
  </si>
  <si>
    <t>Organisatie BK Kata</t>
  </si>
  <si>
    <t>SD2-OD18-A1-8</t>
  </si>
  <si>
    <t>Organisatie Kata-stage</t>
  </si>
  <si>
    <t>SD2-OD18-A1-9</t>
  </si>
  <si>
    <t>Badges &amp; Gordels SDS</t>
  </si>
  <si>
    <t>SD2-OD18-A3</t>
  </si>
  <si>
    <t xml:space="preserve">Katastage Memorial Eric Veulemans </t>
  </si>
  <si>
    <t>SD2-OD18-A3-1</t>
  </si>
  <si>
    <t>Logistieke en administratieve ondersteuning katastage</t>
  </si>
  <si>
    <t>2023.02</t>
  </si>
  <si>
    <t>COMPETITIES</t>
  </si>
  <si>
    <t>LEDEN/CLUBS</t>
  </si>
  <si>
    <t>SD2-OD19-A1</t>
  </si>
  <si>
    <t>Organisatie verschillende JV organisaties</t>
  </si>
  <si>
    <t>WOC</t>
  </si>
  <si>
    <t>SD2-OD19-A1-1</t>
  </si>
  <si>
    <t>Werkvergaderingen (Nationale) WOC organisatie JV organisaties + Kalendercommissie</t>
  </si>
  <si>
    <t>000100</t>
  </si>
  <si>
    <t>SD2-OD19-A1-2</t>
  </si>
  <si>
    <t>Materiaal WOC (TV-schermen en tablets)</t>
  </si>
  <si>
    <t>SD2-OD19-A1-3</t>
  </si>
  <si>
    <t>Huur magazijn wedstrijdmaterialen</t>
  </si>
  <si>
    <t>SD2-OD19-A1-4</t>
  </si>
  <si>
    <t>Verzekering gebruik materialen tornooien kampioenschappen</t>
  </si>
  <si>
    <t>SD2-OD19-A1-5</t>
  </si>
  <si>
    <t xml:space="preserve">Organisatie PK jeugd </t>
  </si>
  <si>
    <t>000001</t>
  </si>
  <si>
    <t>SD2-OD19-A1-6</t>
  </si>
  <si>
    <t xml:space="preserve">Organisatie VK jeugd </t>
  </si>
  <si>
    <t xml:space="preserve">2023.02 </t>
  </si>
  <si>
    <t>000002</t>
  </si>
  <si>
    <t>SD2-OD19-A1-7</t>
  </si>
  <si>
    <t>Organisatie VK volwassenen</t>
  </si>
  <si>
    <t>000003</t>
  </si>
  <si>
    <t>SD2-OD19-A1-8</t>
  </si>
  <si>
    <t xml:space="preserve">Organisatie BK jeugd </t>
  </si>
  <si>
    <t>000004</t>
  </si>
  <si>
    <t>SD2-OD19-A1-9</t>
  </si>
  <si>
    <t>Organisatie BK volwassenen</t>
  </si>
  <si>
    <t>2023.11</t>
  </si>
  <si>
    <t>000005</t>
  </si>
  <si>
    <t>SD2-OD19-A1-10</t>
  </si>
  <si>
    <t>Organisatie VK Mixed Teams U13 (Interprov.)</t>
  </si>
  <si>
    <t>000012</t>
  </si>
  <si>
    <t>SD2-OD19-A1-11</t>
  </si>
  <si>
    <t>Organisatie BK Mixed Team U15 - U18 (interprov.)</t>
  </si>
  <si>
    <t>2023.05</t>
  </si>
  <si>
    <t>000013</t>
  </si>
  <si>
    <t>SD2-OD19-A1-12</t>
  </si>
  <si>
    <t>BK Mixed Teams U18+</t>
  </si>
  <si>
    <t>000014</t>
  </si>
  <si>
    <t>SD2-OD19-A1-13</t>
  </si>
  <si>
    <t>Ondersteuning tornooien (trofeeën, …..)</t>
  </si>
  <si>
    <t>000010</t>
  </si>
  <si>
    <t>SD2-OD19-A1-14</t>
  </si>
  <si>
    <t>Organisatie callant Cup</t>
  </si>
  <si>
    <t>000006</t>
  </si>
  <si>
    <t>SD2-OD19-A1-15</t>
  </si>
  <si>
    <t>SRC vergaderingen</t>
  </si>
  <si>
    <t>000300</t>
  </si>
  <si>
    <t>SD2-OD19-A1-16</t>
  </si>
  <si>
    <t>Benodigdheden SRC (afschrijving over 4 jaar: badges + houders + dassen)</t>
  </si>
  <si>
    <t>SD2-OD19-A1-17</t>
  </si>
  <si>
    <t>SR buitenland</t>
  </si>
  <si>
    <t>000301</t>
  </si>
  <si>
    <t>SD2-OD19-A1-18</t>
  </si>
  <si>
    <t>Organisatie randoridagen</t>
  </si>
  <si>
    <t>000015</t>
  </si>
  <si>
    <t>Subsidie Nat Lotterij</t>
  </si>
  <si>
    <t>Subsidie jeugdwedstrijden</t>
  </si>
  <si>
    <t>Thanée</t>
  </si>
  <si>
    <t>SD2-OD19-A2</t>
  </si>
  <si>
    <t>Lastenboeken verschillende JV organisaties</t>
  </si>
  <si>
    <t>SD2-OD19-A2-1</t>
  </si>
  <si>
    <t>Projectvergaderingen opmaak draaiboeken</t>
  </si>
  <si>
    <t>SD2-OD19-A2-2</t>
  </si>
  <si>
    <t xml:space="preserve">Lastenboek Organisatie PK jeugd </t>
  </si>
  <si>
    <t>2022-11-2023.01</t>
  </si>
  <si>
    <t>SD2-OD19-A2-3</t>
  </si>
  <si>
    <t xml:space="preserve">Lastenboek Organisatie VK jeugd </t>
  </si>
  <si>
    <t xml:space="preserve">2022.11-2023.02 </t>
  </si>
  <si>
    <t>SD2-OD19-A2-4</t>
  </si>
  <si>
    <t>Lastenboek Organisatie VK volwassenen</t>
  </si>
  <si>
    <t>2023.06-11</t>
  </si>
  <si>
    <t>SD2-OD19-A2-5</t>
  </si>
  <si>
    <t xml:space="preserve">Lastenboek Organisatie BK jeugd </t>
  </si>
  <si>
    <t>2022.09-2023.02</t>
  </si>
  <si>
    <t>SD2-OD19-A2-6</t>
  </si>
  <si>
    <t>Lastenboek Organisatie BK volwassenen</t>
  </si>
  <si>
    <t>SD2-OD19-A2-7</t>
  </si>
  <si>
    <t>Lastenboek Organisatie VK Mixed Teams U13 (Interprov.)</t>
  </si>
  <si>
    <t>SD2-OD19-A2-8</t>
  </si>
  <si>
    <t>Lastenboek Organisatie BK Mixed Team U15 - U18 (interprov.)</t>
  </si>
  <si>
    <t>SD2-OD19-A2-9</t>
  </si>
  <si>
    <t>Lastenboek BK Mixed Teams U18+</t>
  </si>
  <si>
    <t>SD2-OD19-A2-10</t>
  </si>
  <si>
    <t>Lastenboek Organisatie rankingtornooien</t>
  </si>
  <si>
    <t>SD2-OD19-A2-11</t>
  </si>
  <si>
    <t>Lastenboek Organisatie callant Cup</t>
  </si>
  <si>
    <t>2023.01-09</t>
  </si>
  <si>
    <t>SD2-OD19-A3</t>
  </si>
  <si>
    <t>Labeling tornooien - Kwaliteitsnormen per type wedstrijd en Kwaliteit - Post evaluatie vragenlijst</t>
  </si>
  <si>
    <t>WOC + Silvia - Thanée</t>
  </si>
  <si>
    <t>2023.04-12</t>
  </si>
  <si>
    <t>SD2-OD19-A3-1</t>
  </si>
  <si>
    <t xml:space="preserve">Ontwerpen post evaluatie vragenlijst </t>
  </si>
  <si>
    <t>SD2-OD19-A5</t>
  </si>
  <si>
    <t>Duurzame samenwerking clubs en JV</t>
  </si>
  <si>
    <t xml:space="preserve">2 Jaarlijks </t>
  </si>
  <si>
    <t>000200</t>
  </si>
  <si>
    <t>SD2-OD18-A5-1</t>
  </si>
  <si>
    <t>Ondersteuning samenwerkende clubs organisaties</t>
  </si>
  <si>
    <t>SD2-OD19-A5-2</t>
  </si>
  <si>
    <t>Samenwerkingsovereenkomst JC-clubs</t>
  </si>
  <si>
    <t>SD2-OD19-A5-3</t>
  </si>
  <si>
    <t>Zoeken duurzame partners</t>
  </si>
  <si>
    <t>SD2-OD19-A8</t>
  </si>
  <si>
    <t xml:space="preserve">Organisaties shiai </t>
  </si>
  <si>
    <t>000500</t>
  </si>
  <si>
    <t>SD2-OD19-A8-1</t>
  </si>
  <si>
    <t>Organisatie 6 shiai</t>
  </si>
  <si>
    <t>CGT + Silvia + Thanée</t>
  </si>
  <si>
    <t>SD2-OD19-A10</t>
  </si>
  <si>
    <t>Andere aantrekkelijke wedstrijdvormen (kata judoshow/Newaza/Regenboog/Ploegentornooien…....</t>
  </si>
  <si>
    <t>Silvia + Thanée + Provincies</t>
  </si>
  <si>
    <t>000501</t>
  </si>
  <si>
    <t>SD2-OD19-A10-1</t>
  </si>
  <si>
    <t>Extra promoten andere wedstrijdvormen via provincies</t>
  </si>
  <si>
    <t>SD2-OD19-A10-2</t>
  </si>
  <si>
    <t>Ondersteuningpakket clubs die andere wedstrijdvorm promoten</t>
  </si>
  <si>
    <t>SD2-OD19-A10-3</t>
  </si>
  <si>
    <t>Evalueren andere wedstrijdvormen</t>
  </si>
  <si>
    <t>SD2-OD19-A13</t>
  </si>
  <si>
    <t>SR opleiding G - judo</t>
  </si>
  <si>
    <t>Silvia + SRC + werkgroep G-judo</t>
  </si>
  <si>
    <t>000330</t>
  </si>
  <si>
    <t>SD2-OD19-A13-1</t>
  </si>
  <si>
    <t>Werkvergaderingen SRC G-werkgroep</t>
  </si>
  <si>
    <t>SD2-OD19-A13-2</t>
  </si>
  <si>
    <t>Opmaak syllabus/PPT</t>
  </si>
  <si>
    <t>SD2-OD19-A13-3</t>
  </si>
  <si>
    <t>Opleiding G-judo scheidsrechters</t>
  </si>
  <si>
    <t>SD2-OD19-A16</t>
  </si>
  <si>
    <t>Wedstrijdsysteem</t>
  </si>
  <si>
    <t>Thanée - Marcel - Arana</t>
  </si>
  <si>
    <t>000101</t>
  </si>
  <si>
    <t>SD2-OD19-A16-1</t>
  </si>
  <si>
    <t>SD2-OD19-A16-2</t>
  </si>
  <si>
    <t>Aankoop huur software pakket afschrijving</t>
  </si>
  <si>
    <t>SD2-OD19-A16-3</t>
  </si>
  <si>
    <t>Aanpassen bestaande software pakket</t>
  </si>
  <si>
    <t>SD2-OD19-A17</t>
  </si>
  <si>
    <t>Caresysteem</t>
  </si>
  <si>
    <t>Thanée - SRC - DF</t>
  </si>
  <si>
    <t>000102</t>
  </si>
  <si>
    <t>SD2-OD19-A17-1</t>
  </si>
  <si>
    <t>Bediening caresysteem</t>
  </si>
  <si>
    <t>SD2-OD19-A17-2</t>
  </si>
  <si>
    <t>aankoop afschrijving caresysteem</t>
  </si>
  <si>
    <t>SD2-OD19-A17-3</t>
  </si>
  <si>
    <t>Onderhoud aanpassing caresysteem</t>
  </si>
  <si>
    <t>SD2-OD20-A1</t>
  </si>
  <si>
    <t>Analyse huidige processen tornooien</t>
  </si>
  <si>
    <t>SD2-OD20-A1-1</t>
  </si>
  <si>
    <t>Opmaak gerichte vragenlijst doorlichting processen tornooien</t>
  </si>
  <si>
    <t>SD2-OD20-A1-2</t>
  </si>
  <si>
    <t>Doorlichting huidige processen tornooien =&gt; wat nog manueel - ter plaatse</t>
  </si>
  <si>
    <t>SD2-OD20-A1-3</t>
  </si>
  <si>
    <t xml:space="preserve">Analyse opmaken goede punten en pijnpunten processen tornooien - tornooibezoeken </t>
  </si>
  <si>
    <t>SD2-OD20-A2</t>
  </si>
  <si>
    <t>Analyse ranking</t>
  </si>
  <si>
    <t>SD2-OD20-A2-1</t>
  </si>
  <si>
    <t>Opmaak en evaluatie ranking</t>
  </si>
  <si>
    <t>SD2-OD21-A1</t>
  </si>
  <si>
    <t>VK-BK-EK kata</t>
  </si>
  <si>
    <t>Thanée - CGT</t>
  </si>
  <si>
    <t>000502</t>
  </si>
  <si>
    <t>SD2-OD21-A1-1</t>
  </si>
  <si>
    <t xml:space="preserve">Ondersteuning katawedstrijden / aanstellen jury </t>
  </si>
  <si>
    <t>SD2-OD21-A1-2</t>
  </si>
  <si>
    <t>IJF deelnemerskaarten kata</t>
  </si>
  <si>
    <t>GOED BESTUUR</t>
  </si>
  <si>
    <t>JV ORGANISATIE</t>
  </si>
  <si>
    <t>SD1-OD5-A1</t>
  </si>
  <si>
    <t>Politieke netwerking door RVB en directeurfuncties</t>
  </si>
  <si>
    <t>Maarten + Koen + BO</t>
  </si>
  <si>
    <t>SD1-OD5-A2</t>
  </si>
  <si>
    <t>Relatie JV en (ex) topsporters verbeteren en toppers inzetten</t>
  </si>
  <si>
    <t>SD1-OD6-A1</t>
  </si>
  <si>
    <t>SD1-OD6-A2</t>
  </si>
  <si>
    <t>Versterken commissies en werkgroepen, integratie in werking JV</t>
  </si>
  <si>
    <t>Maarten + HR BO</t>
  </si>
  <si>
    <t>SD1-OD6-A3</t>
  </si>
  <si>
    <t>Beleidsdag</t>
  </si>
  <si>
    <t>SD1-OD6-A4</t>
  </si>
  <si>
    <t>Blijven investeren in democratisch en transparant bestuur</t>
  </si>
  <si>
    <t>Maarten + BO</t>
  </si>
  <si>
    <t>SD1-OD6-A5</t>
  </si>
  <si>
    <t>Experten aanstellen goede werking bestuur</t>
  </si>
  <si>
    <t>SD1-OD6-A6</t>
  </si>
  <si>
    <t>Organisatie AV</t>
  </si>
  <si>
    <t>SD1-OD6-A7</t>
  </si>
  <si>
    <t>Stategisch overleg provincies</t>
  </si>
  <si>
    <t>SD1-OD6-A8</t>
  </si>
  <si>
    <t>Werking provincies (38500-10000 staat bij PK)</t>
  </si>
  <si>
    <t>SD1-OD6-A8-1</t>
  </si>
  <si>
    <t>Werking Antwerpen + AV provincie</t>
  </si>
  <si>
    <t>SD1-OD6-A8-2</t>
  </si>
  <si>
    <t>Werking Vlaams Brabant + AV provincie</t>
  </si>
  <si>
    <t>SD1-OD6-A8-3</t>
  </si>
  <si>
    <t>Werking West Vlaanderen + AV provincie</t>
  </si>
  <si>
    <t>SD1-OD6-A8-4</t>
  </si>
  <si>
    <t>Werking Oost Vlaanderen + AV provincie</t>
  </si>
  <si>
    <t>SD1-OD6-A8-5</t>
  </si>
  <si>
    <t>Werking Limburg + AV provincie</t>
  </si>
  <si>
    <t>SD1-OD6-A9</t>
  </si>
  <si>
    <t>Judo Belgium</t>
  </si>
  <si>
    <t>SD1-OD6-A10</t>
  </si>
  <si>
    <t>Verzekering</t>
  </si>
  <si>
    <t>SD1-OD7-A1</t>
  </si>
  <si>
    <t>Ethische code op basis van de 7 JV-waarden uitschrijven</t>
  </si>
  <si>
    <t>SD1-OD7-A2</t>
  </si>
  <si>
    <t>Gedragscode per geïdentificeerde doelgroep uitschrijven</t>
  </si>
  <si>
    <t>SD1-OD7-A3</t>
  </si>
  <si>
    <t>Blijvende aandacht en communicatie voor ethish handelen - Judowaarden - gedragscode promoten</t>
  </si>
  <si>
    <t>SD1-OD7-A4</t>
  </si>
  <si>
    <t>Klachtenprocedure</t>
  </si>
  <si>
    <t>SD1-OD7-A6</t>
  </si>
  <si>
    <t>Belangenvermenging</t>
  </si>
  <si>
    <t>SD1-OD7-A7</t>
  </si>
  <si>
    <t xml:space="preserve">Doping </t>
  </si>
  <si>
    <t>Maarten - Sally</t>
  </si>
  <si>
    <t>SD1-OD7-A9</t>
  </si>
  <si>
    <t xml:space="preserve">7 ethische stappen vereisten Sport Vlaanderen </t>
  </si>
  <si>
    <t>Maarten - Peter</t>
  </si>
  <si>
    <t>SD1-OD7-A9-1</t>
  </si>
  <si>
    <t>API – aanspreekpunt integriteit organiseren + blijvend zichtbaar op website JV</t>
  </si>
  <si>
    <t>Peter</t>
  </si>
  <si>
    <t>SD1-OD7-A9-2</t>
  </si>
  <si>
    <t>Preventie – vorming – sensibilisering (P-V-S) organiseren</t>
  </si>
  <si>
    <t>SD1-OD7-A9-3</t>
  </si>
  <si>
    <t>Adviesorgaan = bestendigen Ethische commissie =&gt; minstens 1 x vergadering per jaar</t>
  </si>
  <si>
    <t>SD1-OD7-A9-4</t>
  </si>
  <si>
    <t>Gedragscodes hanteren = bestaande gedragscodes herwerken en per doelgroep</t>
  </si>
  <si>
    <t>SD1-OD7-A9-5</t>
  </si>
  <si>
    <t xml:space="preserve">Handelingsprotocol = bestaande handelingsprotocol blijvend zichtbaar promoten bij clubs </t>
  </si>
  <si>
    <t>SD1-OD7-A9-6</t>
  </si>
  <si>
    <t>Sportclubondersteuning ‘integriteitsbeleid op clubniveau’ organiseren – stimuleren van laagdrempelige aanspreekpersonen, gedragscodes en handelingsprotocol op clubniveau.</t>
  </si>
  <si>
    <t>ONDERSTEUNENDE DIENSTEN</t>
  </si>
  <si>
    <t>Financiën JV</t>
  </si>
  <si>
    <t>ONDST 1-A1</t>
  </si>
  <si>
    <t>Merchandising (totebags, notitieblokjes, stylo's, JV-kledij, tent, ...)</t>
  </si>
  <si>
    <t xml:space="preserve">Maarten </t>
  </si>
  <si>
    <t>ONDST 1-A2</t>
  </si>
  <si>
    <t>Sponsoring</t>
  </si>
  <si>
    <t>ONDST 1-A3</t>
  </si>
  <si>
    <t>Ledeninkomsten leden clubs - leden</t>
  </si>
  <si>
    <t>ONDST 1-A4</t>
  </si>
  <si>
    <t>Vergunningen leden</t>
  </si>
  <si>
    <t>ONDST 1-A5</t>
  </si>
  <si>
    <t>Benodigdheden secretariaat</t>
  </si>
  <si>
    <t>ONDST 1-A6</t>
  </si>
  <si>
    <t>Diversen (niet-voorziene kosten)</t>
  </si>
  <si>
    <t>ONDST 1-A7</t>
  </si>
  <si>
    <t>Bankkosten / intresten</t>
  </si>
  <si>
    <t>ONDST 1-A8</t>
  </si>
  <si>
    <t>Taks VZW / neerlegging</t>
  </si>
  <si>
    <t>ONDST 1-A9</t>
  </si>
  <si>
    <t>Onderzoek andere alternatieve inkomsten/subsidies SV</t>
  </si>
  <si>
    <t>Maarten</t>
  </si>
  <si>
    <t xml:space="preserve">Subsidies </t>
  </si>
  <si>
    <t>Subsidie basiswerking SV</t>
  </si>
  <si>
    <t>ICT JV</t>
  </si>
  <si>
    <t>ONDST 2-A1</t>
  </si>
  <si>
    <t>Processen optimaliseren (gebruik programma's communicatie)</t>
  </si>
  <si>
    <t>ONDST 2-A2</t>
  </si>
  <si>
    <t xml:space="preserve">LDB/Website/Inschrijvingssysteem valueren en optimaliseren </t>
  </si>
  <si>
    <t>ONDST 2-A2-1</t>
  </si>
  <si>
    <t>Ledenbeheer</t>
  </si>
  <si>
    <t>Maarten - Collega's - JVD</t>
  </si>
  <si>
    <t>ONDST 2-A2-2</t>
  </si>
  <si>
    <t>Confidus - 4DSelect</t>
  </si>
  <si>
    <t>Maarten - Confidus - 4DSelect</t>
  </si>
  <si>
    <t>ONDST 2-A2-3</t>
  </si>
  <si>
    <t>Website (Mailbox)</t>
  </si>
  <si>
    <t>ONDST 2-A2-4</t>
  </si>
  <si>
    <t>Afschrijving website</t>
  </si>
  <si>
    <t>Communicatie</t>
  </si>
  <si>
    <t>ONDST 3-A1</t>
  </si>
  <si>
    <t>Waarden promoten (cfr ethiek zie boven)</t>
  </si>
  <si>
    <t>ONDST 3-A2</t>
  </si>
  <si>
    <t xml:space="preserve">Branding en duidelijke stategie JV </t>
  </si>
  <si>
    <t>ONDST 3-A3</t>
  </si>
  <si>
    <t>Duidelijke communicatie aangepast aan alle stakeholders/actoren (Mailchimp)</t>
  </si>
  <si>
    <t>ONDST 3-A4</t>
  </si>
  <si>
    <t>Bereikbaarheid JV secretariaat verbeteren</t>
  </si>
  <si>
    <t>ONDST 3-A5</t>
  </si>
  <si>
    <t>Plan clubs /sporters/ vrijwilligers/prov com om als 1 team naar voor te treden</t>
  </si>
  <si>
    <t>ONDST 3-A6</t>
  </si>
  <si>
    <t>Domeinnaam &amp; copyright</t>
  </si>
  <si>
    <t>JV</t>
  </si>
  <si>
    <t>Administratie</t>
  </si>
  <si>
    <t>ONDST 4-A1</t>
  </si>
  <si>
    <t>Afschrijving tablets multigebruik (10 stuks aan 500 euro/stuk)</t>
  </si>
  <si>
    <t>ONDST 4-A2</t>
  </si>
  <si>
    <t>Kopieermachine</t>
  </si>
  <si>
    <t>ONDST 4-A3</t>
  </si>
  <si>
    <t>Papier en kantoorbenodigdheden</t>
  </si>
  <si>
    <t>ONDST 4-A4</t>
  </si>
  <si>
    <t>Post verzendingen</t>
  </si>
  <si>
    <t>ONDST 4-A5</t>
  </si>
  <si>
    <t>GSM/Telefonie/Internet/betaalprogramma</t>
  </si>
  <si>
    <t xml:space="preserve">Personeel </t>
  </si>
  <si>
    <t>ONDST 5-A1</t>
  </si>
  <si>
    <t>Opvolging projecten (personeel)</t>
  </si>
  <si>
    <t>ONDST 5-A2</t>
  </si>
  <si>
    <t>Andere personeelskosten</t>
  </si>
  <si>
    <t>ONDST 5-A3</t>
  </si>
  <si>
    <t>Judo Belgium tussenkomst personeel</t>
  </si>
  <si>
    <t>ONDST 5-A4</t>
  </si>
  <si>
    <t>Wagenpark JV</t>
  </si>
  <si>
    <t>Vrijwilligers</t>
  </si>
  <si>
    <t>ONDST 6-A1</t>
  </si>
  <si>
    <t>Vrijwilligersbeleid aanpassen aan de huidige noden van de huidige vrijwilliger</t>
  </si>
  <si>
    <t>ONDST 6-A1-1</t>
  </si>
  <si>
    <t>You-P</t>
  </si>
  <si>
    <t>ONDST 6-A1-2</t>
  </si>
  <si>
    <t>SRC week officials</t>
  </si>
  <si>
    <t>ONDST 6-A1-3</t>
  </si>
  <si>
    <t>Relatiegeschenken</t>
  </si>
  <si>
    <t>ONDST 6-A1-4</t>
  </si>
  <si>
    <t>Benodigdheden vergaderingen</t>
  </si>
  <si>
    <t>ONDST 6-A1-5</t>
  </si>
  <si>
    <t>Opening / nieuwjaarsreceptie</t>
  </si>
  <si>
    <t>ONDST 6-A1-6</t>
  </si>
  <si>
    <t>Vrijwilligersverzekering</t>
  </si>
  <si>
    <t>Huis-vesting</t>
  </si>
  <si>
    <t>ONDST 8-A1</t>
  </si>
  <si>
    <t>Verhuur en onderverhuur</t>
  </si>
  <si>
    <t>ONDST 8-A2</t>
  </si>
  <si>
    <t xml:space="preserve">Huisvesting afschrijving en intrest gebouw </t>
  </si>
  <si>
    <t>ONDST 8-A3</t>
  </si>
  <si>
    <t>Diverse kosten huisvesting: werkzaamheden infrastructuur (bureaus)</t>
  </si>
  <si>
    <t>ONDST 8-A4</t>
  </si>
  <si>
    <t>Diverse kosten huisvesting (onderhoud,,,,)</t>
  </si>
  <si>
    <t>Outsourcing</t>
  </si>
  <si>
    <t>ONDST 9-A1</t>
  </si>
  <si>
    <t>Outsourcing andere diensten</t>
  </si>
  <si>
    <t>ONDST 9-A1-1</t>
  </si>
  <si>
    <t>Advocaat</t>
  </si>
  <si>
    <t>ONDST 9-A1-2</t>
  </si>
  <si>
    <t>Boekhoudkantoor</t>
  </si>
  <si>
    <t>ONDST 9-A1-3</t>
  </si>
  <si>
    <t>Tuchtcommissie / beroepscommissie</t>
  </si>
  <si>
    <t>ONDST 9-A1-6</t>
  </si>
  <si>
    <t>Bijdrage VSF</t>
  </si>
  <si>
    <t>TOPSPORT</t>
  </si>
  <si>
    <t>Topsport</t>
  </si>
  <si>
    <t>Koen</t>
  </si>
  <si>
    <t>ALGEMEEN TOTAAL BELEID JV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</si>
</sst>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2"/>
      <color rgb="FF27348A"/>
      <name val="Poppins SemiBold"/>
      <family val="3"/>
    </font>
    <font>
      <sz val="28"/>
      <color theme="0"/>
      <name val="Poppins SemiBold"/>
      <family val="3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6"/>
      <color theme="0"/>
      <name val="Poppins SemiBold"/>
      <family val="3"/>
    </font>
    <font>
      <b/>
      <sz val="16"/>
      <color rgb="FF27348A"/>
      <name val="Poppins SemiBold"/>
      <family val="3"/>
    </font>
    <font>
      <sz val="16"/>
      <color theme="1"/>
      <name val="Calibri"/>
      <family val="2"/>
      <scheme val="minor"/>
    </font>
    <font>
      <b/>
      <sz val="26"/>
      <color rgb="FF27348A"/>
      <name val="Poppins SemiBold"/>
    </font>
    <font>
      <b/>
      <sz val="10"/>
      <color rgb="FF27348A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rgb="FF27348A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24"/>
      <color rgb="FF27348A"/>
      <name val="Poppins SemiBold"/>
    </font>
    <font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0"/>
      <color rgb="FF27348A"/>
      <name val="Calibri"/>
      <family val="2"/>
      <scheme val="minor"/>
    </font>
    <font>
      <b/>
      <sz val="26"/>
      <color rgb="FF27348A"/>
      <name val="Calibri"/>
      <family val="2"/>
      <scheme val="minor"/>
    </font>
    <font>
      <sz val="10"/>
      <color rgb="FF27348A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rgb="FF27348A"/>
      <name val="Calibri"/>
      <family val="2"/>
      <scheme val="minor"/>
    </font>
    <font>
      <b/>
      <sz val="14"/>
      <color rgb="FF27348A"/>
      <name val="Calibri"/>
      <family val="2"/>
      <scheme val="minor"/>
    </font>
    <font>
      <b/>
      <sz val="12"/>
      <color rgb="FF27348A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27348A"/>
        <bgColor indexed="64"/>
      </patternFill>
    </fill>
    <fill>
      <patternFill patternType="solid">
        <fgColor rgb="FFF7C200"/>
        <bgColor indexed="64"/>
      </patternFill>
    </fill>
    <fill>
      <patternFill patternType="solid">
        <fgColor rgb="FF94D15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94">
    <border>
      <left/>
      <right/>
      <top/>
      <bottom/>
      <diagonal/>
    </border>
    <border>
      <left style="thick">
        <color rgb="FF27348A"/>
      </left>
      <right/>
      <top/>
      <bottom/>
      <diagonal/>
    </border>
    <border>
      <left style="thick">
        <color rgb="FF27348A"/>
      </left>
      <right/>
      <top style="thick">
        <color rgb="FF27348A"/>
      </top>
      <bottom style="thick">
        <color rgb="FF27348A"/>
      </bottom>
      <diagonal/>
    </border>
    <border>
      <left/>
      <right/>
      <top style="thick">
        <color rgb="FF27348A"/>
      </top>
      <bottom style="thick">
        <color rgb="FF27348A"/>
      </bottom>
      <diagonal/>
    </border>
    <border>
      <left/>
      <right style="thin">
        <color indexed="64"/>
      </right>
      <top style="thick">
        <color rgb="FF27348A"/>
      </top>
      <bottom style="thick">
        <color rgb="FF27348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27348A"/>
      </left>
      <right style="medium">
        <color rgb="FF27348A"/>
      </right>
      <top/>
      <bottom/>
      <diagonal/>
    </border>
    <border>
      <left style="thin">
        <color rgb="FF27348A"/>
      </left>
      <right style="thin">
        <color rgb="FF27348A"/>
      </right>
      <top/>
      <bottom/>
      <diagonal/>
    </border>
    <border>
      <left style="thin">
        <color rgb="FF27348A"/>
      </left>
      <right style="thin">
        <color rgb="FF27348A"/>
      </right>
      <top style="thick">
        <color rgb="FF27348A"/>
      </top>
      <bottom/>
      <diagonal/>
    </border>
    <border>
      <left/>
      <right style="thin">
        <color rgb="FF27348A"/>
      </right>
      <top style="thick">
        <color rgb="FF27348A"/>
      </top>
      <bottom style="medium">
        <color indexed="64"/>
      </bottom>
      <diagonal/>
    </border>
    <border>
      <left style="thin">
        <color rgb="FF27348A"/>
      </left>
      <right style="thin">
        <color rgb="FF27348A"/>
      </right>
      <top style="thick">
        <color rgb="FF27348A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27348A"/>
      </bottom>
      <diagonal/>
    </border>
    <border>
      <left/>
      <right style="medium">
        <color indexed="64"/>
      </right>
      <top/>
      <bottom style="thin">
        <color rgb="FF27348A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27348A"/>
      </top>
      <bottom style="thin">
        <color rgb="FF27348A"/>
      </bottom>
      <diagonal/>
    </border>
    <border>
      <left style="medium">
        <color indexed="64"/>
      </left>
      <right style="medium">
        <color indexed="64"/>
      </right>
      <top style="thin">
        <color rgb="FF27348A"/>
      </top>
      <bottom style="thin">
        <color rgb="FF27348A"/>
      </bottom>
      <diagonal/>
    </border>
    <border>
      <left style="medium">
        <color indexed="64"/>
      </left>
      <right style="medium">
        <color indexed="64"/>
      </right>
      <top style="thin">
        <color rgb="FF27348A"/>
      </top>
      <bottom style="thin">
        <color indexed="64"/>
      </bottom>
      <diagonal/>
    </border>
    <border>
      <left/>
      <right style="medium">
        <color indexed="64"/>
      </right>
      <top style="thin">
        <color rgb="FF27348A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27348A"/>
      </top>
      <bottom/>
      <diagonal/>
    </border>
    <border>
      <left/>
      <right style="medium">
        <color indexed="64"/>
      </right>
      <top style="thin">
        <color rgb="FF27348A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27348A"/>
      </bottom>
      <diagonal/>
    </border>
    <border>
      <left style="medium">
        <color indexed="64"/>
      </left>
      <right style="medium">
        <color indexed="64"/>
      </right>
      <top style="thin">
        <color rgb="FF27348A"/>
      </top>
      <bottom style="medium">
        <color indexed="64"/>
      </bottom>
      <diagonal/>
    </border>
    <border>
      <left/>
      <right/>
      <top style="thin">
        <color rgb="FF27348A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27348A"/>
      </bottom>
      <diagonal/>
    </border>
    <border>
      <left/>
      <right/>
      <top style="thin">
        <color rgb="FF27348A"/>
      </top>
      <bottom style="thin">
        <color rgb="FF27348A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27348A"/>
      </left>
      <right/>
      <top/>
      <bottom/>
      <diagonal/>
    </border>
    <border>
      <left/>
      <right/>
      <top style="thin">
        <color rgb="FF27348A"/>
      </top>
      <bottom/>
      <diagonal/>
    </border>
    <border>
      <left/>
      <right/>
      <top/>
      <bottom style="thick">
        <color rgb="FF27348A"/>
      </bottom>
      <diagonal/>
    </border>
    <border>
      <left/>
      <right style="thin">
        <color indexed="64"/>
      </right>
      <top/>
      <bottom style="thick">
        <color rgb="FF27348A"/>
      </bottom>
      <diagonal/>
    </border>
    <border>
      <left style="medium">
        <color rgb="FF27348A"/>
      </left>
      <right style="thin">
        <color rgb="FF27348A"/>
      </right>
      <top style="thick">
        <color rgb="FF27348A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27348A"/>
      </bottom>
      <diagonal/>
    </border>
    <border>
      <left style="medium">
        <color indexed="64"/>
      </left>
      <right/>
      <top style="thin">
        <color rgb="FF27348A"/>
      </top>
      <bottom style="thin">
        <color rgb="FF27348A"/>
      </bottom>
      <diagonal/>
    </border>
    <border>
      <left style="medium">
        <color indexed="64"/>
      </left>
      <right/>
      <top style="thin">
        <color rgb="FF27348A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rgb="FF27348A"/>
      </bottom>
      <diagonal/>
    </border>
    <border>
      <left style="thick">
        <color rgb="FF27348A"/>
      </left>
      <right/>
      <top style="thick">
        <color rgb="FF27348A"/>
      </top>
      <bottom/>
      <diagonal/>
    </border>
    <border>
      <left/>
      <right/>
      <top style="thick">
        <color rgb="FF27348A"/>
      </top>
      <bottom/>
      <diagonal/>
    </border>
    <border>
      <left/>
      <right style="thin">
        <color indexed="64"/>
      </right>
      <top style="thick">
        <color rgb="FF27348A"/>
      </top>
      <bottom/>
      <diagonal/>
    </border>
    <border>
      <left/>
      <right style="thin">
        <color rgb="FF27348A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27348A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27348A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27348A"/>
      </left>
      <right style="medium">
        <color indexed="64"/>
      </right>
      <top/>
      <bottom/>
      <diagonal/>
    </border>
    <border>
      <left style="thick">
        <color rgb="FF27348A"/>
      </left>
      <right style="medium">
        <color indexed="64"/>
      </right>
      <top/>
      <bottom style="medium">
        <color rgb="FF27348A"/>
      </bottom>
      <diagonal/>
    </border>
    <border>
      <left style="thick">
        <color rgb="FF27348A"/>
      </left>
      <right style="medium">
        <color indexed="64"/>
      </right>
      <top style="medium">
        <color rgb="FF27348A"/>
      </top>
      <bottom/>
      <diagonal/>
    </border>
    <border>
      <left style="medium">
        <color rgb="FF27348A"/>
      </left>
      <right style="thin">
        <color rgb="FF27348A"/>
      </right>
      <top style="thick">
        <color rgb="FF27348A"/>
      </top>
      <bottom/>
      <diagonal/>
    </border>
  </borders>
  <cellStyleXfs count="2">
    <xf numFmtId="0" fontId="0" fillId="0" borderId="0"/>
    <xf numFmtId="0" fontId="2" fillId="0" borderId="0"/>
  </cellStyleXfs>
  <cellXfs count="505">
    <xf numFmtId="0" fontId="0" fillId="0" borderId="0" xfId="0"/>
    <xf numFmtId="0" fontId="2" fillId="0" borderId="0" xfId="1"/>
    <xf numFmtId="0" fontId="5" fillId="2" borderId="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9" fillId="0" borderId="0" xfId="1" applyFont="1"/>
    <xf numFmtId="0" fontId="11" fillId="5" borderId="12" xfId="1" applyFont="1" applyFill="1" applyBorder="1" applyAlignment="1">
      <alignment vertical="center"/>
    </xf>
    <xf numFmtId="0" fontId="12" fillId="5" borderId="12" xfId="0" applyFont="1" applyFill="1" applyBorder="1" applyAlignment="1">
      <alignment horizontal="left" vertical="center" wrapText="1"/>
    </xf>
    <xf numFmtId="0" fontId="12" fillId="5" borderId="12" xfId="0" applyFont="1" applyFill="1" applyBorder="1" applyAlignment="1">
      <alignment vertical="center" wrapText="1"/>
    </xf>
    <xf numFmtId="9" fontId="12" fillId="5" borderId="13" xfId="0" applyNumberFormat="1" applyFont="1" applyFill="1" applyBorder="1" applyAlignment="1">
      <alignment horizontal="center" vertical="center" wrapText="1"/>
    </xf>
    <xf numFmtId="0" fontId="13" fillId="5" borderId="12" xfId="1" applyFont="1" applyFill="1" applyBorder="1"/>
    <xf numFmtId="0" fontId="14" fillId="0" borderId="15" xfId="1" applyFont="1" applyBorder="1" applyAlignment="1">
      <alignment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wrapText="1"/>
    </xf>
    <xf numFmtId="9" fontId="15" fillId="0" borderId="17" xfId="0" applyNumberFormat="1" applyFont="1" applyBorder="1" applyAlignment="1">
      <alignment horizontal="center" vertical="center" wrapText="1"/>
    </xf>
    <xf numFmtId="0" fontId="2" fillId="0" borderId="15" xfId="1" applyBorder="1"/>
    <xf numFmtId="0" fontId="15" fillId="0" borderId="15" xfId="1" applyFont="1" applyBorder="1"/>
    <xf numFmtId="0" fontId="14" fillId="0" borderId="18" xfId="1" applyFont="1" applyBorder="1" applyAlignment="1">
      <alignment vertical="center"/>
    </xf>
    <xf numFmtId="9" fontId="15" fillId="0" borderId="19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2" fillId="0" borderId="18" xfId="1" applyBorder="1"/>
    <xf numFmtId="0" fontId="15" fillId="0" borderId="18" xfId="1" applyFont="1" applyBorder="1"/>
    <xf numFmtId="0" fontId="15" fillId="0" borderId="21" xfId="0" applyFont="1" applyBorder="1" applyAlignment="1">
      <alignment horizontal="left" vertical="center" wrapText="1"/>
    </xf>
    <xf numFmtId="9" fontId="15" fillId="0" borderId="22" xfId="0" applyNumberFormat="1" applyFont="1" applyBorder="1" applyAlignment="1">
      <alignment horizontal="center" vertical="center" wrapText="1"/>
    </xf>
    <xf numFmtId="0" fontId="14" fillId="0" borderId="23" xfId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0" fontId="15" fillId="0" borderId="14" xfId="1" applyFont="1" applyBorder="1"/>
    <xf numFmtId="0" fontId="11" fillId="5" borderId="24" xfId="1" applyFont="1" applyFill="1" applyBorder="1" applyAlignment="1">
      <alignment vertical="center"/>
    </xf>
    <xf numFmtId="0" fontId="12" fillId="5" borderId="25" xfId="0" applyFont="1" applyFill="1" applyBorder="1" applyAlignment="1">
      <alignment horizontal="left" vertical="center" wrapText="1"/>
    </xf>
    <xf numFmtId="9" fontId="12" fillId="5" borderId="12" xfId="0" applyNumberFormat="1" applyFont="1" applyFill="1" applyBorder="1" applyAlignment="1">
      <alignment horizontal="center" vertical="center" wrapText="1"/>
    </xf>
    <xf numFmtId="0" fontId="12" fillId="5" borderId="12" xfId="1" applyFont="1" applyFill="1" applyBorder="1" applyAlignment="1">
      <alignment vertical="center"/>
    </xf>
    <xf numFmtId="0" fontId="13" fillId="5" borderId="13" xfId="0" applyFont="1" applyFill="1" applyBorder="1" applyAlignment="1">
      <alignment horizontal="right" vertical="center" wrapText="1"/>
    </xf>
    <xf numFmtId="0" fontId="13" fillId="5" borderId="1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4" fillId="0" borderId="26" xfId="1" applyFont="1" applyBorder="1" applyAlignment="1">
      <alignment vertical="center"/>
    </xf>
    <xf numFmtId="0" fontId="15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vertical="center" wrapText="1"/>
    </xf>
    <xf numFmtId="9" fontId="15" fillId="0" borderId="27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26" xfId="1" applyFont="1" applyBorder="1"/>
    <xf numFmtId="0" fontId="15" fillId="0" borderId="0" xfId="1" applyFont="1"/>
    <xf numFmtId="0" fontId="15" fillId="0" borderId="14" xfId="0" applyFont="1" applyBorder="1" applyAlignment="1">
      <alignment wrapText="1"/>
    </xf>
    <xf numFmtId="9" fontId="15" fillId="0" borderId="29" xfId="0" applyNumberFormat="1" applyFont="1" applyBorder="1" applyAlignment="1">
      <alignment horizontal="center" vertical="center" wrapText="1"/>
    </xf>
    <xf numFmtId="0" fontId="15" fillId="0" borderId="23" xfId="1" applyFont="1" applyBorder="1"/>
    <xf numFmtId="0" fontId="12" fillId="5" borderId="12" xfId="0" applyFont="1" applyFill="1" applyBorder="1" applyAlignment="1">
      <alignment wrapText="1"/>
    </xf>
    <xf numFmtId="0" fontId="14" fillId="0" borderId="16" xfId="1" applyFont="1" applyBorder="1" applyAlignment="1">
      <alignment vertical="center"/>
    </xf>
    <xf numFmtId="0" fontId="14" fillId="0" borderId="20" xfId="1" applyFont="1" applyBorder="1" applyAlignment="1">
      <alignment vertical="center"/>
    </xf>
    <xf numFmtId="0" fontId="15" fillId="0" borderId="20" xfId="0" applyFont="1" applyBorder="1" applyAlignment="1">
      <alignment wrapText="1"/>
    </xf>
    <xf numFmtId="0" fontId="14" fillId="0" borderId="30" xfId="1" applyFont="1" applyBorder="1" applyAlignment="1">
      <alignment vertical="center"/>
    </xf>
    <xf numFmtId="9" fontId="15" fillId="0" borderId="31" xfId="0" applyNumberFormat="1" applyFont="1" applyBorder="1" applyAlignment="1">
      <alignment horizontal="center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32" xfId="1" applyFont="1" applyBorder="1"/>
    <xf numFmtId="0" fontId="14" fillId="0" borderId="33" xfId="1" applyFont="1" applyBorder="1" applyAlignment="1">
      <alignment vertical="center"/>
    </xf>
    <xf numFmtId="0" fontId="15" fillId="0" borderId="33" xfId="0" applyFont="1" applyBorder="1" applyAlignment="1">
      <alignment horizontal="left" vertical="center" wrapText="1"/>
    </xf>
    <xf numFmtId="9" fontId="15" fillId="0" borderId="33" xfId="0" applyNumberFormat="1" applyFont="1" applyBorder="1" applyAlignment="1">
      <alignment horizontal="center" vertical="center" wrapText="1"/>
    </xf>
    <xf numFmtId="0" fontId="15" fillId="0" borderId="33" xfId="1" applyFont="1" applyBorder="1"/>
    <xf numFmtId="0" fontId="16" fillId="5" borderId="12" xfId="0" applyFont="1" applyFill="1" applyBorder="1" applyAlignment="1">
      <alignment vertical="center" wrapText="1"/>
    </xf>
    <xf numFmtId="0" fontId="16" fillId="5" borderId="25" xfId="0" applyFont="1" applyFill="1" applyBorder="1" applyAlignment="1">
      <alignment horizontal="left" vertical="center" wrapText="1"/>
    </xf>
    <xf numFmtId="9" fontId="16" fillId="5" borderId="12" xfId="0" applyNumberFormat="1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left" vertical="center" wrapText="1"/>
    </xf>
    <xf numFmtId="0" fontId="13" fillId="5" borderId="12" xfId="0" applyFont="1" applyFill="1" applyBorder="1" applyAlignment="1">
      <alignment horizontal="right" wrapText="1"/>
    </xf>
    <xf numFmtId="0" fontId="15" fillId="0" borderId="0" xfId="0" applyFont="1" applyAlignment="1">
      <alignment horizontal="left" vertical="center"/>
    </xf>
    <xf numFmtId="0" fontId="10" fillId="4" borderId="35" xfId="1" applyFont="1" applyFill="1" applyBorder="1" applyAlignment="1">
      <alignment horizontal="center" vertical="center" textRotation="90"/>
    </xf>
    <xf numFmtId="0" fontId="17" fillId="0" borderId="15" xfId="0" applyFont="1" applyBorder="1" applyAlignment="1">
      <alignment vertical="center" wrapText="1"/>
    </xf>
    <xf numFmtId="0" fontId="18" fillId="0" borderId="26" xfId="0" applyFont="1" applyBorder="1" applyAlignment="1">
      <alignment horizontal="left" vertical="center" wrapText="1"/>
    </xf>
    <xf numFmtId="9" fontId="18" fillId="0" borderId="27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right" vertical="center" wrapText="1"/>
    </xf>
    <xf numFmtId="0" fontId="15" fillId="0" borderId="15" xfId="0" applyFont="1" applyBorder="1" applyAlignment="1">
      <alignment horizontal="right" vertical="center" wrapText="1"/>
    </xf>
    <xf numFmtId="0" fontId="17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horizontal="left" vertical="center" wrapText="1"/>
    </xf>
    <xf numFmtId="9" fontId="18" fillId="0" borderId="36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15" fillId="0" borderId="18" xfId="0" applyFont="1" applyBorder="1" applyAlignment="1">
      <alignment horizontal="right" vertical="center" wrapText="1"/>
    </xf>
    <xf numFmtId="0" fontId="17" fillId="0" borderId="14" xfId="0" applyFont="1" applyBorder="1" applyAlignment="1">
      <alignment vertical="center" wrapText="1"/>
    </xf>
    <xf numFmtId="0" fontId="18" fillId="0" borderId="23" xfId="0" applyFont="1" applyBorder="1" applyAlignment="1">
      <alignment horizontal="left" vertical="center" wrapText="1"/>
    </xf>
    <xf numFmtId="9" fontId="18" fillId="0" borderId="3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  <xf numFmtId="0" fontId="15" fillId="0" borderId="14" xfId="0" applyFont="1" applyBorder="1" applyAlignment="1">
      <alignment horizontal="right" vertical="center" wrapText="1"/>
    </xf>
    <xf numFmtId="0" fontId="19" fillId="5" borderId="12" xfId="1" applyFont="1" applyFill="1" applyBorder="1"/>
    <xf numFmtId="0" fontId="17" fillId="0" borderId="15" xfId="1" applyFont="1" applyBorder="1"/>
    <xf numFmtId="0" fontId="15" fillId="0" borderId="18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9" fontId="15" fillId="0" borderId="18" xfId="0" applyNumberFormat="1" applyFont="1" applyBorder="1" applyAlignment="1">
      <alignment horizontal="center" vertical="center" wrapText="1"/>
    </xf>
    <xf numFmtId="0" fontId="17" fillId="0" borderId="18" xfId="1" applyFont="1" applyBorder="1"/>
    <xf numFmtId="9" fontId="15" fillId="0" borderId="35" xfId="0" applyNumberFormat="1" applyFont="1" applyBorder="1" applyAlignment="1">
      <alignment horizontal="center" vertical="center" wrapText="1"/>
    </xf>
    <xf numFmtId="0" fontId="17" fillId="0" borderId="23" xfId="1" applyFont="1" applyBorder="1"/>
    <xf numFmtId="9" fontId="16" fillId="5" borderId="25" xfId="0" applyNumberFormat="1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9" fontId="18" fillId="0" borderId="37" xfId="0" applyNumberFormat="1" applyFont="1" applyBorder="1" applyAlignment="1">
      <alignment horizontal="center" vertical="center" wrapText="1"/>
    </xf>
    <xf numFmtId="0" fontId="17" fillId="0" borderId="38" xfId="0" applyFont="1" applyBorder="1" applyAlignment="1">
      <alignment horizontal="left" vertical="center" wrapText="1"/>
    </xf>
    <xf numFmtId="9" fontId="18" fillId="0" borderId="39" xfId="0" applyNumberFormat="1" applyFont="1" applyBorder="1" applyAlignment="1">
      <alignment horizontal="center" vertical="center" wrapText="1"/>
    </xf>
    <xf numFmtId="0" fontId="17" fillId="0" borderId="33" xfId="1" applyFont="1" applyBorder="1"/>
    <xf numFmtId="0" fontId="17" fillId="0" borderId="15" xfId="0" applyFont="1" applyBorder="1" applyAlignment="1">
      <alignment horizontal="left" vertical="center" wrapText="1"/>
    </xf>
    <xf numFmtId="9" fontId="17" fillId="0" borderId="37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9" fontId="17" fillId="0" borderId="40" xfId="0" applyNumberFormat="1" applyFont="1" applyBorder="1" applyAlignment="1">
      <alignment horizontal="center" vertical="center" wrapText="1"/>
    </xf>
    <xf numFmtId="0" fontId="16" fillId="5" borderId="38" xfId="0" applyFont="1" applyFill="1" applyBorder="1" applyAlignment="1">
      <alignment vertical="center" wrapText="1"/>
    </xf>
    <xf numFmtId="0" fontId="16" fillId="5" borderId="24" xfId="0" applyFont="1" applyFill="1" applyBorder="1" applyAlignment="1">
      <alignment horizontal="left" vertical="center" wrapText="1"/>
    </xf>
    <xf numFmtId="0" fontId="12" fillId="5" borderId="25" xfId="1" applyFont="1" applyFill="1" applyBorder="1"/>
    <xf numFmtId="0" fontId="19" fillId="5" borderId="12" xfId="0" applyFont="1" applyFill="1" applyBorder="1" applyAlignment="1">
      <alignment horizontal="right" vertical="center" wrapText="1"/>
    </xf>
    <xf numFmtId="0" fontId="14" fillId="0" borderId="41" xfId="1" applyFont="1" applyBorder="1" applyAlignment="1">
      <alignment vertical="center"/>
    </xf>
    <xf numFmtId="0" fontId="2" fillId="0" borderId="26" xfId="0" applyFont="1" applyBorder="1" applyAlignment="1">
      <alignment horizontal="right" vertical="center" wrapText="1"/>
    </xf>
    <xf numFmtId="0" fontId="17" fillId="0" borderId="26" xfId="1" applyFont="1" applyBorder="1"/>
    <xf numFmtId="0" fontId="17" fillId="0" borderId="26" xfId="0" applyFont="1" applyBorder="1" applyAlignment="1">
      <alignment horizontal="right" vertical="center" wrapText="1"/>
    </xf>
    <xf numFmtId="0" fontId="17" fillId="0" borderId="18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17" fillId="0" borderId="23" xfId="0" applyFont="1" applyBorder="1" applyAlignment="1">
      <alignment horizontal="right" vertical="center" wrapText="1"/>
    </xf>
    <xf numFmtId="0" fontId="12" fillId="5" borderId="24" xfId="1" applyFont="1" applyFill="1" applyBorder="1" applyAlignment="1">
      <alignment horizontal="right"/>
    </xf>
    <xf numFmtId="0" fontId="17" fillId="0" borderId="14" xfId="1" applyFont="1" applyBorder="1"/>
    <xf numFmtId="0" fontId="17" fillId="0" borderId="14" xfId="0" applyFont="1" applyBorder="1" applyAlignment="1">
      <alignment horizontal="right" vertical="center" wrapText="1"/>
    </xf>
    <xf numFmtId="0" fontId="17" fillId="0" borderId="14" xfId="0" applyFont="1" applyBorder="1" applyAlignment="1">
      <alignment horizontal="left" vertical="center" wrapText="1"/>
    </xf>
    <xf numFmtId="9" fontId="17" fillId="0" borderId="0" xfId="0" applyNumberFormat="1" applyFont="1" applyAlignment="1">
      <alignment horizontal="center" vertical="center" wrapText="1"/>
    </xf>
    <xf numFmtId="0" fontId="16" fillId="5" borderId="12" xfId="0" applyFont="1" applyFill="1" applyBorder="1" applyAlignment="1">
      <alignment vertical="center"/>
    </xf>
    <xf numFmtId="49" fontId="16" fillId="5" borderId="12" xfId="0" applyNumberFormat="1" applyFont="1" applyFill="1" applyBorder="1" applyAlignment="1">
      <alignment horizontal="left" vertical="center" wrapText="1"/>
    </xf>
    <xf numFmtId="9" fontId="17" fillId="0" borderId="42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left" vertical="center" wrapText="1"/>
    </xf>
    <xf numFmtId="9" fontId="17" fillId="0" borderId="43" xfId="0" applyNumberFormat="1" applyFont="1" applyBorder="1" applyAlignment="1">
      <alignment horizontal="center" vertical="center" wrapText="1"/>
    </xf>
    <xf numFmtId="9" fontId="17" fillId="0" borderId="18" xfId="0" applyNumberFormat="1" applyFont="1" applyBorder="1" applyAlignment="1">
      <alignment horizontal="center" vertical="center" wrapText="1"/>
    </xf>
    <xf numFmtId="0" fontId="13" fillId="5" borderId="24" xfId="1" applyFont="1" applyFill="1" applyBorder="1" applyAlignment="1">
      <alignment horizontal="right"/>
    </xf>
    <xf numFmtId="0" fontId="15" fillId="0" borderId="26" xfId="0" applyFont="1" applyBorder="1" applyAlignment="1">
      <alignment horizontal="right" vertical="center" wrapText="1"/>
    </xf>
    <xf numFmtId="9" fontId="12" fillId="5" borderId="24" xfId="0" applyNumberFormat="1" applyFont="1" applyFill="1" applyBorder="1" applyAlignment="1">
      <alignment horizontal="center" vertical="center" wrapText="1"/>
    </xf>
    <xf numFmtId="9" fontId="15" fillId="0" borderId="42" xfId="0" applyNumberFormat="1" applyFont="1" applyBorder="1" applyAlignment="1">
      <alignment horizontal="center" vertical="center" wrapText="1"/>
    </xf>
    <xf numFmtId="9" fontId="15" fillId="0" borderId="43" xfId="0" applyNumberFormat="1" applyFont="1" applyBorder="1" applyAlignment="1">
      <alignment horizontal="center" vertical="center" wrapText="1"/>
    </xf>
    <xf numFmtId="0" fontId="14" fillId="0" borderId="38" xfId="1" applyFont="1" applyBorder="1" applyAlignment="1">
      <alignment vertical="center"/>
    </xf>
    <xf numFmtId="0" fontId="15" fillId="0" borderId="23" xfId="0" applyFont="1" applyBorder="1" applyAlignment="1">
      <alignment horizontal="left" vertical="center" wrapText="1"/>
    </xf>
    <xf numFmtId="9" fontId="15" fillId="0" borderId="40" xfId="0" applyNumberFormat="1" applyFont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left" vertical="center" wrapText="1"/>
    </xf>
    <xf numFmtId="9" fontId="15" fillId="0" borderId="16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left" vertical="center" wrapText="1"/>
    </xf>
    <xf numFmtId="0" fontId="14" fillId="0" borderId="14" xfId="1" applyFont="1" applyBorder="1" applyAlignment="1">
      <alignment vertical="center"/>
    </xf>
    <xf numFmtId="9" fontId="15" fillId="0" borderId="14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9" fontId="15" fillId="0" borderId="32" xfId="0" applyNumberFormat="1" applyFont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left" vertical="center" wrapText="1"/>
    </xf>
    <xf numFmtId="9" fontId="16" fillId="5" borderId="11" xfId="0" applyNumberFormat="1" applyFont="1" applyFill="1" applyBorder="1" applyAlignment="1">
      <alignment horizontal="center" vertical="center" wrapText="1"/>
    </xf>
    <xf numFmtId="0" fontId="13" fillId="5" borderId="11" xfId="1" applyFont="1" applyFill="1" applyBorder="1"/>
    <xf numFmtId="0" fontId="17" fillId="0" borderId="26" xfId="0" applyFont="1" applyBorder="1" applyAlignment="1">
      <alignment horizontal="left" vertical="center" wrapText="1"/>
    </xf>
    <xf numFmtId="9" fontId="17" fillId="0" borderId="44" xfId="0" applyNumberFormat="1" applyFont="1" applyBorder="1" applyAlignment="1">
      <alignment horizontal="center" vertical="center" wrapText="1"/>
    </xf>
    <xf numFmtId="9" fontId="17" fillId="0" borderId="20" xfId="0" applyNumberFormat="1" applyFont="1" applyBorder="1" applyAlignment="1">
      <alignment horizontal="center" vertical="center" wrapText="1"/>
    </xf>
    <xf numFmtId="0" fontId="17" fillId="0" borderId="32" xfId="1" applyFont="1" applyBorder="1"/>
    <xf numFmtId="9" fontId="15" fillId="0" borderId="20" xfId="0" applyNumberFormat="1" applyFont="1" applyBorder="1" applyAlignment="1">
      <alignment horizontal="center" vertical="center" wrapText="1"/>
    </xf>
    <xf numFmtId="9" fontId="15" fillId="0" borderId="30" xfId="0" applyNumberFormat="1" applyFont="1" applyBorder="1" applyAlignment="1">
      <alignment horizontal="center" vertical="center" wrapText="1"/>
    </xf>
    <xf numFmtId="9" fontId="15" fillId="0" borderId="21" xfId="0" applyNumberFormat="1" applyFont="1" applyBorder="1" applyAlignment="1">
      <alignment horizontal="center" vertical="center" wrapText="1"/>
    </xf>
    <xf numFmtId="9" fontId="15" fillId="0" borderId="23" xfId="0" applyNumberFormat="1" applyFont="1" applyBorder="1" applyAlignment="1">
      <alignment horizontal="center" vertical="center" wrapText="1"/>
    </xf>
    <xf numFmtId="0" fontId="12" fillId="5" borderId="12" xfId="1" applyFont="1" applyFill="1" applyBorder="1"/>
    <xf numFmtId="0" fontId="15" fillId="0" borderId="38" xfId="0" applyFont="1" applyBorder="1" applyAlignment="1">
      <alignment horizontal="left" vertical="center" wrapText="1"/>
    </xf>
    <xf numFmtId="9" fontId="17" fillId="0" borderId="16" xfId="0" applyNumberFormat="1" applyFont="1" applyBorder="1" applyAlignment="1">
      <alignment horizontal="center" vertical="center" wrapText="1"/>
    </xf>
    <xf numFmtId="9" fontId="17" fillId="0" borderId="38" xfId="0" applyNumberFormat="1" applyFont="1" applyBorder="1" applyAlignment="1">
      <alignment horizontal="center" vertical="center" wrapText="1"/>
    </xf>
    <xf numFmtId="9" fontId="15" fillId="0" borderId="26" xfId="0" applyNumberFormat="1" applyFont="1" applyBorder="1" applyAlignment="1">
      <alignment horizontal="center" vertical="center" wrapText="1"/>
    </xf>
    <xf numFmtId="9" fontId="15" fillId="0" borderId="37" xfId="0" applyNumberFormat="1" applyFont="1" applyBorder="1" applyAlignment="1">
      <alignment horizontal="center" vertical="center" wrapText="1"/>
    </xf>
    <xf numFmtId="9" fontId="15" fillId="0" borderId="45" xfId="0" applyNumberFormat="1" applyFont="1" applyBorder="1" applyAlignment="1">
      <alignment horizontal="center" vertical="center" wrapText="1"/>
    </xf>
    <xf numFmtId="9" fontId="15" fillId="0" borderId="39" xfId="0" applyNumberFormat="1" applyFont="1" applyBorder="1" applyAlignment="1">
      <alignment horizontal="center" vertical="center" wrapText="1"/>
    </xf>
    <xf numFmtId="9" fontId="12" fillId="5" borderId="25" xfId="0" applyNumberFormat="1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left" vertical="center" wrapText="1"/>
    </xf>
    <xf numFmtId="0" fontId="13" fillId="5" borderId="12" xfId="1" applyFont="1" applyFill="1" applyBorder="1" applyAlignment="1">
      <alignment horizontal="right"/>
    </xf>
    <xf numFmtId="9" fontId="15" fillId="0" borderId="0" xfId="0" applyNumberFormat="1" applyFont="1" applyAlignment="1">
      <alignment horizontal="center" vertical="center" wrapText="1"/>
    </xf>
    <xf numFmtId="0" fontId="15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right"/>
    </xf>
    <xf numFmtId="0" fontId="15" fillId="0" borderId="26" xfId="0" applyFont="1" applyBorder="1"/>
    <xf numFmtId="0" fontId="2" fillId="0" borderId="0" xfId="0" applyFont="1"/>
    <xf numFmtId="0" fontId="2" fillId="0" borderId="14" xfId="0" applyFont="1" applyBorder="1" applyAlignment="1">
      <alignment horizontal="right"/>
    </xf>
    <xf numFmtId="0" fontId="15" fillId="0" borderId="35" xfId="0" applyFont="1" applyBorder="1"/>
    <xf numFmtId="0" fontId="15" fillId="0" borderId="18" xfId="0" applyFont="1" applyBorder="1"/>
    <xf numFmtId="0" fontId="2" fillId="0" borderId="33" xfId="0" applyFont="1" applyBorder="1" applyAlignment="1">
      <alignment horizontal="right"/>
    </xf>
    <xf numFmtId="0" fontId="15" fillId="0" borderId="33" xfId="0" applyFont="1" applyBorder="1"/>
    <xf numFmtId="0" fontId="15" fillId="0" borderId="29" xfId="0" applyFont="1" applyBorder="1"/>
    <xf numFmtId="9" fontId="13" fillId="5" borderId="25" xfId="0" applyNumberFormat="1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right"/>
    </xf>
    <xf numFmtId="0" fontId="13" fillId="5" borderId="13" xfId="0" applyFont="1" applyFill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12" fillId="5" borderId="23" xfId="0" applyFont="1" applyFill="1" applyBorder="1" applyAlignment="1">
      <alignment horizontal="left" vertical="center" wrapText="1"/>
    </xf>
    <xf numFmtId="9" fontId="13" fillId="5" borderId="40" xfId="0" applyNumberFormat="1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9" fontId="15" fillId="0" borderId="46" xfId="0" applyNumberFormat="1" applyFont="1" applyBorder="1" applyAlignment="1">
      <alignment horizontal="center" vertical="center" wrapText="1"/>
    </xf>
    <xf numFmtId="0" fontId="15" fillId="0" borderId="11" xfId="0" applyFont="1" applyBorder="1"/>
    <xf numFmtId="0" fontId="15" fillId="0" borderId="34" xfId="0" applyFont="1" applyBorder="1"/>
    <xf numFmtId="0" fontId="15" fillId="0" borderId="32" xfId="0" applyFont="1" applyBorder="1"/>
    <xf numFmtId="0" fontId="11" fillId="5" borderId="11" xfId="1" applyFont="1" applyFill="1" applyBorder="1" applyAlignment="1">
      <alignment vertical="center"/>
    </xf>
    <xf numFmtId="0" fontId="14" fillId="0" borderId="11" xfId="1" applyFont="1" applyBorder="1" applyAlignment="1">
      <alignment vertical="center"/>
    </xf>
    <xf numFmtId="0" fontId="15" fillId="0" borderId="14" xfId="0" applyFont="1" applyBorder="1"/>
    <xf numFmtId="0" fontId="14" fillId="0" borderId="32" xfId="1" applyFont="1" applyBorder="1" applyAlignment="1">
      <alignment vertical="center"/>
    </xf>
    <xf numFmtId="9" fontId="17" fillId="0" borderId="39" xfId="0" applyNumberFormat="1" applyFont="1" applyBorder="1" applyAlignment="1">
      <alignment horizontal="center" vertical="center" wrapText="1"/>
    </xf>
    <xf numFmtId="9" fontId="17" fillId="0" borderId="4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9" fontId="2" fillId="0" borderId="21" xfId="0" applyNumberFormat="1" applyFont="1" applyBorder="1" applyAlignment="1">
      <alignment horizontal="center" vertical="center" wrapText="1"/>
    </xf>
    <xf numFmtId="0" fontId="15" fillId="0" borderId="18" xfId="1" applyFont="1" applyBorder="1" applyAlignment="1">
      <alignment vertical="center"/>
    </xf>
    <xf numFmtId="0" fontId="15" fillId="0" borderId="32" xfId="1" applyFont="1" applyBorder="1" applyAlignment="1">
      <alignment vertical="center"/>
    </xf>
    <xf numFmtId="0" fontId="2" fillId="0" borderId="33" xfId="0" applyFont="1" applyBorder="1" applyAlignment="1">
      <alignment horizontal="left" vertical="center" wrapText="1"/>
    </xf>
    <xf numFmtId="0" fontId="19" fillId="5" borderId="12" xfId="1" applyFont="1" applyFill="1" applyBorder="1" applyAlignment="1">
      <alignment vertical="center"/>
    </xf>
    <xf numFmtId="0" fontId="17" fillId="0" borderId="47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9" fontId="17" fillId="0" borderId="11" xfId="0" applyNumberFormat="1" applyFont="1" applyBorder="1" applyAlignment="1">
      <alignment horizontal="center" vertical="center" wrapText="1"/>
    </xf>
    <xf numFmtId="0" fontId="17" fillId="0" borderId="11" xfId="1" applyFont="1" applyBorder="1"/>
    <xf numFmtId="0" fontId="16" fillId="5" borderId="47" xfId="0" applyFont="1" applyFill="1" applyBorder="1" applyAlignment="1">
      <alignment horizontal="left" vertical="center" wrapText="1"/>
    </xf>
    <xf numFmtId="9" fontId="16" fillId="5" borderId="13" xfId="0" applyNumberFormat="1" applyFont="1" applyFill="1" applyBorder="1" applyAlignment="1">
      <alignment horizontal="center" vertical="center" wrapText="1"/>
    </xf>
    <xf numFmtId="14" fontId="16" fillId="5" borderId="11" xfId="0" applyNumberFormat="1" applyFont="1" applyFill="1" applyBorder="1" applyAlignment="1">
      <alignment horizontal="left" vertical="center" wrapText="1"/>
    </xf>
    <xf numFmtId="0" fontId="13" fillId="5" borderId="11" xfId="1" applyFont="1" applyFill="1" applyBorder="1" applyAlignment="1">
      <alignment horizontal="right"/>
    </xf>
    <xf numFmtId="0" fontId="19" fillId="5" borderId="11" xfId="1" applyFont="1" applyFill="1" applyBorder="1"/>
    <xf numFmtId="0" fontId="14" fillId="0" borderId="12" xfId="1" applyFont="1" applyBorder="1" applyAlignment="1">
      <alignment vertical="center"/>
    </xf>
    <xf numFmtId="0" fontId="17" fillId="0" borderId="12" xfId="0" applyFont="1" applyBorder="1" applyAlignment="1">
      <alignment horizontal="left" vertical="center" wrapText="1"/>
    </xf>
    <xf numFmtId="9" fontId="17" fillId="0" borderId="13" xfId="0" applyNumberFormat="1" applyFont="1" applyBorder="1" applyAlignment="1">
      <alignment horizontal="center" vertical="center" wrapText="1"/>
    </xf>
    <xf numFmtId="14" fontId="17" fillId="0" borderId="11" xfId="0" applyNumberFormat="1" applyFont="1" applyBorder="1" applyAlignment="1">
      <alignment horizontal="left" vertical="center" wrapText="1"/>
    </xf>
    <xf numFmtId="0" fontId="15" fillId="0" borderId="11" xfId="1" applyFont="1" applyBorder="1" applyAlignment="1">
      <alignment horizontal="right"/>
    </xf>
    <xf numFmtId="9" fontId="12" fillId="5" borderId="23" xfId="0" applyNumberFormat="1" applyFont="1" applyFill="1" applyBorder="1" applyAlignment="1">
      <alignment horizontal="center" vertical="center" wrapText="1"/>
    </xf>
    <xf numFmtId="0" fontId="13" fillId="5" borderId="24" xfId="1" applyFont="1" applyFill="1" applyBorder="1" applyAlignment="1">
      <alignment vertical="center"/>
    </xf>
    <xf numFmtId="0" fontId="13" fillId="5" borderId="12" xfId="1" applyFont="1" applyFill="1" applyBorder="1" applyAlignment="1">
      <alignment vertical="center"/>
    </xf>
    <xf numFmtId="0" fontId="15" fillId="0" borderId="28" xfId="1" applyFont="1" applyBorder="1"/>
    <xf numFmtId="0" fontId="15" fillId="0" borderId="27" xfId="1" applyFont="1" applyBorder="1"/>
    <xf numFmtId="0" fontId="14" fillId="0" borderId="21" xfId="1" applyFont="1" applyBorder="1" applyAlignment="1">
      <alignment vertical="center"/>
    </xf>
    <xf numFmtId="0" fontId="15" fillId="0" borderId="48" xfId="1" applyFont="1" applyBorder="1"/>
    <xf numFmtId="0" fontId="15" fillId="0" borderId="49" xfId="1" applyFont="1" applyBorder="1"/>
    <xf numFmtId="0" fontId="15" fillId="0" borderId="50" xfId="0" applyFont="1" applyBorder="1" applyAlignment="1">
      <alignment horizontal="left" vertical="center" wrapText="1"/>
    </xf>
    <xf numFmtId="9" fontId="15" fillId="0" borderId="51" xfId="0" applyNumberFormat="1" applyFont="1" applyBorder="1" applyAlignment="1">
      <alignment horizontal="center" vertical="center" wrapText="1"/>
    </xf>
    <xf numFmtId="0" fontId="15" fillId="0" borderId="41" xfId="1" applyFont="1" applyBorder="1"/>
    <xf numFmtId="0" fontId="16" fillId="5" borderId="12" xfId="0" applyFont="1" applyFill="1" applyBorder="1" applyAlignment="1">
      <alignment horizontal="left" vertical="center"/>
    </xf>
    <xf numFmtId="0" fontId="17" fillId="0" borderId="28" xfId="0" applyFont="1" applyBorder="1" applyAlignment="1">
      <alignment horizontal="left" vertical="center" wrapText="1"/>
    </xf>
    <xf numFmtId="0" fontId="18" fillId="0" borderId="15" xfId="1" applyFont="1" applyBorder="1"/>
    <xf numFmtId="0" fontId="17" fillId="0" borderId="48" xfId="0" applyFont="1" applyBorder="1" applyAlignment="1">
      <alignment vertical="center" wrapText="1"/>
    </xf>
    <xf numFmtId="0" fontId="23" fillId="6" borderId="52" xfId="1" applyFont="1" applyFill="1" applyBorder="1" applyAlignment="1">
      <alignment vertical="center"/>
    </xf>
    <xf numFmtId="0" fontId="23" fillId="6" borderId="53" xfId="0" applyFont="1" applyFill="1" applyBorder="1" applyAlignment="1">
      <alignment horizontal="left" vertical="center" wrapText="1"/>
    </xf>
    <xf numFmtId="0" fontId="23" fillId="6" borderId="12" xfId="0" applyFont="1" applyFill="1" applyBorder="1" applyAlignment="1">
      <alignment horizontal="left" vertical="center" wrapText="1"/>
    </xf>
    <xf numFmtId="9" fontId="23" fillId="6" borderId="52" xfId="0" applyNumberFormat="1" applyFont="1" applyFill="1" applyBorder="1" applyAlignment="1">
      <alignment horizontal="center" vertical="center" wrapText="1"/>
    </xf>
    <xf numFmtId="0" fontId="23" fillId="6" borderId="54" xfId="0" applyFont="1" applyFill="1" applyBorder="1" applyAlignment="1">
      <alignment horizontal="left" vertical="center"/>
    </xf>
    <xf numFmtId="0" fontId="24" fillId="6" borderId="54" xfId="1" applyFont="1" applyFill="1" applyBorder="1"/>
    <xf numFmtId="0" fontId="24" fillId="6" borderId="55" xfId="1" applyFont="1" applyFill="1" applyBorder="1"/>
    <xf numFmtId="0" fontId="25" fillId="6" borderId="56" xfId="1" applyFont="1" applyFill="1" applyBorder="1" applyAlignment="1">
      <alignment vertical="center"/>
    </xf>
    <xf numFmtId="0" fontId="15" fillId="0" borderId="57" xfId="0" applyFont="1" applyBorder="1"/>
    <xf numFmtId="9" fontId="17" fillId="0" borderId="56" xfId="0" applyNumberFormat="1" applyFont="1" applyBorder="1" applyAlignment="1">
      <alignment horizontal="center" vertical="center" wrapText="1"/>
    </xf>
    <xf numFmtId="0" fontId="17" fillId="0" borderId="58" xfId="0" applyFont="1" applyBorder="1" applyAlignment="1">
      <alignment horizontal="left" vertical="center" wrapText="1"/>
    </xf>
    <xf numFmtId="0" fontId="15" fillId="0" borderId="58" xfId="1" applyFont="1" applyBorder="1"/>
    <xf numFmtId="0" fontId="17" fillId="0" borderId="58" xfId="1" applyFont="1" applyBorder="1"/>
    <xf numFmtId="0" fontId="15" fillId="0" borderId="59" xfId="1" applyFont="1" applyBorder="1"/>
    <xf numFmtId="0" fontId="25" fillId="6" borderId="60" xfId="1" applyFont="1" applyFill="1" applyBorder="1" applyAlignment="1">
      <alignment vertical="center"/>
    </xf>
    <xf numFmtId="0" fontId="15" fillId="0" borderId="61" xfId="0" applyFont="1" applyBorder="1"/>
    <xf numFmtId="9" fontId="17" fillId="0" borderId="60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15" fillId="0" borderId="5" xfId="1" applyFont="1" applyBorder="1"/>
    <xf numFmtId="0" fontId="17" fillId="0" borderId="5" xfId="1" applyFont="1" applyBorder="1"/>
    <xf numFmtId="0" fontId="15" fillId="0" borderId="62" xfId="1" applyFont="1" applyBorder="1"/>
    <xf numFmtId="0" fontId="19" fillId="4" borderId="60" xfId="1" applyFont="1" applyFill="1" applyBorder="1" applyAlignment="1">
      <alignment vertical="center"/>
    </xf>
    <xf numFmtId="0" fontId="15" fillId="4" borderId="61" xfId="0" applyFont="1" applyFill="1" applyBorder="1"/>
    <xf numFmtId="0" fontId="15" fillId="4" borderId="18" xfId="1" applyFont="1" applyFill="1" applyBorder="1"/>
    <xf numFmtId="9" fontId="17" fillId="4" borderId="60" xfId="0" applyNumberFormat="1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left" vertical="center" wrapText="1"/>
    </xf>
    <xf numFmtId="0" fontId="15" fillId="4" borderId="5" xfId="1" applyFont="1" applyFill="1" applyBorder="1"/>
    <xf numFmtId="0" fontId="17" fillId="4" borderId="62" xfId="1" applyFont="1" applyFill="1" applyBorder="1"/>
    <xf numFmtId="0" fontId="19" fillId="4" borderId="63" xfId="1" applyFont="1" applyFill="1" applyBorder="1" applyAlignment="1">
      <alignment vertical="center"/>
    </xf>
    <xf numFmtId="0" fontId="15" fillId="4" borderId="64" xfId="0" applyFont="1" applyFill="1" applyBorder="1"/>
    <xf numFmtId="0" fontId="15" fillId="4" borderId="33" xfId="1" applyFont="1" applyFill="1" applyBorder="1"/>
    <xf numFmtId="9" fontId="17" fillId="4" borderId="63" xfId="0" applyNumberFormat="1" applyFont="1" applyFill="1" applyBorder="1" applyAlignment="1">
      <alignment horizontal="center" vertical="center" wrapText="1"/>
    </xf>
    <xf numFmtId="0" fontId="26" fillId="4" borderId="65" xfId="0" applyFont="1" applyFill="1" applyBorder="1" applyAlignment="1">
      <alignment vertical="center" wrapText="1"/>
    </xf>
    <xf numFmtId="0" fontId="15" fillId="4" borderId="66" xfId="1" applyFont="1" applyFill="1" applyBorder="1"/>
    <xf numFmtId="0" fontId="17" fillId="4" borderId="67" xfId="1" applyFont="1" applyFill="1" applyBorder="1"/>
    <xf numFmtId="0" fontId="12" fillId="5" borderId="24" xfId="0" applyFont="1" applyFill="1" applyBorder="1" applyAlignment="1">
      <alignment horizontal="left" vertical="center" wrapText="1"/>
    </xf>
    <xf numFmtId="0" fontId="15" fillId="0" borderId="28" xfId="0" applyFont="1" applyBorder="1" applyAlignment="1">
      <alignment wrapText="1"/>
    </xf>
    <xf numFmtId="0" fontId="2" fillId="0" borderId="15" xfId="0" applyFont="1" applyBorder="1" applyAlignment="1">
      <alignment horizontal="left" vertical="center" wrapText="1"/>
    </xf>
    <xf numFmtId="9" fontId="2" fillId="0" borderId="42" xfId="0" applyNumberFormat="1" applyFont="1" applyBorder="1" applyAlignment="1">
      <alignment horizontal="center" vertical="center" wrapText="1"/>
    </xf>
    <xf numFmtId="0" fontId="27" fillId="0" borderId="0" xfId="1" applyFont="1"/>
    <xf numFmtId="0" fontId="15" fillId="0" borderId="48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9" fontId="2" fillId="0" borderId="43" xfId="0" applyNumberFormat="1" applyFont="1" applyBorder="1" applyAlignment="1">
      <alignment horizontal="center" vertical="center" wrapText="1"/>
    </xf>
    <xf numFmtId="0" fontId="15" fillId="0" borderId="48" xfId="0" applyFont="1" applyBorder="1" applyAlignment="1">
      <alignment wrapText="1"/>
    </xf>
    <xf numFmtId="0" fontId="15" fillId="0" borderId="48" xfId="0" applyFont="1" applyBorder="1" applyAlignment="1">
      <alignment horizontal="left" vertical="center" wrapText="1"/>
    </xf>
    <xf numFmtId="0" fontId="17" fillId="0" borderId="48" xfId="0" applyFont="1" applyBorder="1" applyAlignment="1">
      <alignment wrapText="1"/>
    </xf>
    <xf numFmtId="0" fontId="17" fillId="0" borderId="68" xfId="0" applyFont="1" applyBorder="1" applyAlignment="1">
      <alignment wrapText="1"/>
    </xf>
    <xf numFmtId="0" fontId="28" fillId="0" borderId="32" xfId="1" applyFont="1" applyBorder="1"/>
    <xf numFmtId="0" fontId="29" fillId="0" borderId="0" xfId="1" applyFont="1"/>
    <xf numFmtId="0" fontId="17" fillId="0" borderId="50" xfId="0" applyFont="1" applyBorder="1" applyAlignment="1">
      <alignment wrapText="1"/>
    </xf>
    <xf numFmtId="9" fontId="17" fillId="0" borderId="69" xfId="0" applyNumberFormat="1" applyFont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left" vertical="center" wrapText="1"/>
    </xf>
    <xf numFmtId="9" fontId="19" fillId="5" borderId="40" xfId="0" applyNumberFormat="1" applyFont="1" applyFill="1" applyBorder="1" applyAlignment="1">
      <alignment horizontal="center" vertical="center" wrapText="1"/>
    </xf>
    <xf numFmtId="0" fontId="19" fillId="5" borderId="23" xfId="0" applyFont="1" applyFill="1" applyBorder="1" applyAlignment="1">
      <alignment horizontal="left" vertical="center" wrapText="1"/>
    </xf>
    <xf numFmtId="0" fontId="12" fillId="5" borderId="12" xfId="0" applyFont="1" applyFill="1" applyBorder="1" applyAlignment="1">
      <alignment horizontal="right"/>
    </xf>
    <xf numFmtId="0" fontId="15" fillId="0" borderId="14" xfId="0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9" fontId="17" fillId="0" borderId="32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right"/>
    </xf>
    <xf numFmtId="0" fontId="17" fillId="0" borderId="32" xfId="0" applyFont="1" applyBorder="1" applyAlignment="1">
      <alignment horizontal="right"/>
    </xf>
    <xf numFmtId="9" fontId="17" fillId="0" borderId="33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right"/>
    </xf>
    <xf numFmtId="0" fontId="17" fillId="0" borderId="33" xfId="0" applyFont="1" applyBorder="1" applyAlignment="1">
      <alignment horizontal="right"/>
    </xf>
    <xf numFmtId="9" fontId="15" fillId="0" borderId="70" xfId="0" applyNumberFormat="1" applyFont="1" applyBorder="1" applyAlignment="1">
      <alignment horizontal="center" vertical="center" wrapText="1"/>
    </xf>
    <xf numFmtId="0" fontId="15" fillId="0" borderId="71" xfId="0" applyFont="1" applyBorder="1" applyAlignment="1">
      <alignment horizontal="left" vertical="center" wrapText="1"/>
    </xf>
    <xf numFmtId="0" fontId="5" fillId="2" borderId="58" xfId="1" applyFont="1" applyFill="1" applyBorder="1" applyAlignment="1">
      <alignment horizontal="center" vertical="center"/>
    </xf>
    <xf numFmtId="0" fontId="6" fillId="2" borderId="58" xfId="1" applyFont="1" applyFill="1" applyBorder="1" applyAlignment="1">
      <alignment vertical="center"/>
    </xf>
    <xf numFmtId="0" fontId="7" fillId="3" borderId="1" xfId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  <xf numFmtId="0" fontId="8" fillId="3" borderId="73" xfId="1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9" fontId="2" fillId="0" borderId="37" xfId="0" applyNumberFormat="1" applyFont="1" applyBorder="1" applyAlignment="1">
      <alignment horizontal="center" vertical="center" wrapText="1"/>
    </xf>
    <xf numFmtId="9" fontId="2" fillId="0" borderId="45" xfId="0" applyNumberFormat="1" applyFont="1" applyBorder="1" applyAlignment="1">
      <alignment horizontal="center" vertical="center" wrapText="1"/>
    </xf>
    <xf numFmtId="0" fontId="15" fillId="0" borderId="21" xfId="1" applyFont="1" applyBorder="1"/>
    <xf numFmtId="9" fontId="2" fillId="0" borderId="74" xfId="0" applyNumberFormat="1" applyFont="1" applyBorder="1" applyAlignment="1">
      <alignment horizontal="center" vertical="center" wrapText="1"/>
    </xf>
    <xf numFmtId="9" fontId="2" fillId="0" borderId="33" xfId="0" applyNumberFormat="1" applyFont="1" applyBorder="1" applyAlignment="1">
      <alignment horizontal="center" vertical="center" wrapText="1"/>
    </xf>
    <xf numFmtId="9" fontId="15" fillId="0" borderId="3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2" fillId="5" borderId="11" xfId="0" applyFont="1" applyFill="1" applyBorder="1" applyAlignment="1">
      <alignment horizontal="left" vertical="center" wrapText="1"/>
    </xf>
    <xf numFmtId="0" fontId="15" fillId="0" borderId="35" xfId="1" applyFont="1" applyBorder="1"/>
    <xf numFmtId="0" fontId="15" fillId="0" borderId="11" xfId="1" applyFont="1" applyBorder="1"/>
    <xf numFmtId="0" fontId="14" fillId="0" borderId="32" xfId="0" applyFont="1" applyBorder="1" applyAlignment="1">
      <alignment vertical="center" wrapText="1"/>
    </xf>
    <xf numFmtId="0" fontId="28" fillId="0" borderId="0" xfId="1" applyFont="1"/>
    <xf numFmtId="0" fontId="12" fillId="5" borderId="12" xfId="1" applyFont="1" applyFill="1" applyBorder="1" applyAlignment="1">
      <alignment horizontal="right"/>
    </xf>
    <xf numFmtId="0" fontId="12" fillId="5" borderId="11" xfId="1" applyFont="1" applyFill="1" applyBorder="1"/>
    <xf numFmtId="9" fontId="15" fillId="0" borderId="15" xfId="0" applyNumberFormat="1" applyFont="1" applyBorder="1" applyAlignment="1">
      <alignment horizontal="center" vertical="center" wrapText="1"/>
    </xf>
    <xf numFmtId="0" fontId="16" fillId="5" borderId="12" xfId="1" applyFont="1" applyFill="1" applyBorder="1" applyAlignment="1">
      <alignment vertical="center"/>
    </xf>
    <xf numFmtId="0" fontId="19" fillId="5" borderId="11" xfId="0" applyFont="1" applyFill="1" applyBorder="1" applyAlignment="1">
      <alignment horizontal="left" vertical="center" wrapText="1"/>
    </xf>
    <xf numFmtId="0" fontId="16" fillId="5" borderId="11" xfId="1" applyFont="1" applyFill="1" applyBorder="1"/>
    <xf numFmtId="0" fontId="17" fillId="0" borderId="12" xfId="0" applyFont="1" applyBorder="1" applyAlignment="1">
      <alignment vertical="center" wrapText="1"/>
    </xf>
    <xf numFmtId="0" fontId="17" fillId="0" borderId="12" xfId="1" applyFont="1" applyBorder="1"/>
    <xf numFmtId="9" fontId="18" fillId="0" borderId="25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2" fillId="0" borderId="24" xfId="1" applyBorder="1"/>
    <xf numFmtId="0" fontId="2" fillId="0" borderId="25" xfId="1" applyBorder="1"/>
    <xf numFmtId="0" fontId="2" fillId="0" borderId="54" xfId="1" applyBorder="1"/>
    <xf numFmtId="0" fontId="2" fillId="0" borderId="55" xfId="1" applyBorder="1"/>
    <xf numFmtId="0" fontId="6" fillId="2" borderId="58" xfId="1" applyFont="1" applyFill="1" applyBorder="1" applyAlignment="1">
      <alignment horizontal="center" vertical="center"/>
    </xf>
    <xf numFmtId="0" fontId="8" fillId="3" borderId="77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2" fillId="5" borderId="12" xfId="1" applyFill="1" applyBorder="1"/>
    <xf numFmtId="9" fontId="2" fillId="0" borderId="15" xfId="0" applyNumberFormat="1" applyFont="1" applyBorder="1" applyAlignment="1">
      <alignment horizontal="center" vertical="center" wrapText="1"/>
    </xf>
    <xf numFmtId="0" fontId="15" fillId="0" borderId="15" xfId="1" quotePrefix="1" applyFont="1" applyBorder="1" applyAlignment="1">
      <alignment horizontal="right"/>
    </xf>
    <xf numFmtId="0" fontId="26" fillId="7" borderId="15" xfId="1" applyFont="1" applyFill="1" applyBorder="1"/>
    <xf numFmtId="0" fontId="26" fillId="7" borderId="15" xfId="0" applyFont="1" applyFill="1" applyBorder="1" applyAlignment="1">
      <alignment horizontal="left" vertical="center" wrapText="1"/>
    </xf>
    <xf numFmtId="9" fontId="31" fillId="7" borderId="15" xfId="0" applyNumberFormat="1" applyFont="1" applyFill="1" applyBorder="1" applyAlignment="1">
      <alignment horizontal="center" vertical="center" wrapText="1"/>
    </xf>
    <xf numFmtId="0" fontId="26" fillId="7" borderId="18" xfId="1" quotePrefix="1" applyFont="1" applyFill="1" applyBorder="1" applyAlignment="1">
      <alignment horizontal="right"/>
    </xf>
    <xf numFmtId="0" fontId="26" fillId="7" borderId="18" xfId="1" applyFont="1" applyFill="1" applyBorder="1"/>
    <xf numFmtId="0" fontId="32" fillId="7" borderId="0" xfId="1" applyFont="1" applyFill="1"/>
    <xf numFmtId="0" fontId="15" fillId="0" borderId="18" xfId="1" quotePrefix="1" applyFont="1" applyBorder="1" applyAlignment="1">
      <alignment horizontal="right"/>
    </xf>
    <xf numFmtId="0" fontId="26" fillId="0" borderId="18" xfId="1" applyFont="1" applyBorder="1"/>
    <xf numFmtId="9" fontId="2" fillId="0" borderId="18" xfId="0" applyNumberFormat="1" applyFont="1" applyBorder="1" applyAlignment="1">
      <alignment horizontal="center" vertical="center" wrapText="1"/>
    </xf>
    <xf numFmtId="9" fontId="2" fillId="0" borderId="32" xfId="0" applyNumberFormat="1" applyFont="1" applyBorder="1" applyAlignment="1">
      <alignment horizontal="center" vertical="center" wrapText="1"/>
    </xf>
    <xf numFmtId="0" fontId="17" fillId="0" borderId="32" xfId="1" applyFont="1" applyBorder="1" applyAlignment="1">
      <alignment horizontal="right"/>
    </xf>
    <xf numFmtId="0" fontId="15" fillId="0" borderId="23" xfId="1" quotePrefix="1" applyFont="1" applyBorder="1" applyAlignment="1">
      <alignment horizontal="right"/>
    </xf>
    <xf numFmtId="0" fontId="33" fillId="4" borderId="12" xfId="1" applyFont="1" applyFill="1" applyBorder="1" applyAlignment="1">
      <alignment vertical="center" wrapText="1"/>
    </xf>
    <xf numFmtId="0" fontId="13" fillId="4" borderId="12" xfId="0" applyFont="1" applyFill="1" applyBorder="1" applyAlignment="1">
      <alignment horizontal="left" vertical="center" wrapText="1"/>
    </xf>
    <xf numFmtId="9" fontId="13" fillId="4" borderId="12" xfId="0" applyNumberFormat="1" applyFont="1" applyFill="1" applyBorder="1" applyAlignment="1">
      <alignment horizontal="center" vertical="center" wrapText="1"/>
    </xf>
    <xf numFmtId="0" fontId="13" fillId="4" borderId="23" xfId="1" quotePrefix="1" applyFont="1" applyFill="1" applyBorder="1" applyAlignment="1">
      <alignment horizontal="right"/>
    </xf>
    <xf numFmtId="0" fontId="13" fillId="4" borderId="23" xfId="1" applyFont="1" applyFill="1" applyBorder="1"/>
    <xf numFmtId="0" fontId="13" fillId="0" borderId="0" xfId="1" applyFont="1"/>
    <xf numFmtId="0" fontId="14" fillId="0" borderId="27" xfId="1" applyFont="1" applyBorder="1" applyAlignment="1">
      <alignment vertical="center"/>
    </xf>
    <xf numFmtId="0" fontId="14" fillId="0" borderId="36" xfId="1" applyFont="1" applyBorder="1" applyAlignment="1">
      <alignment vertical="center"/>
    </xf>
    <xf numFmtId="0" fontId="13" fillId="5" borderId="11" xfId="1" applyFont="1" applyFill="1" applyBorder="1" applyAlignment="1">
      <alignment vertical="center"/>
    </xf>
    <xf numFmtId="0" fontId="14" fillId="0" borderId="29" xfId="1" applyFont="1" applyBorder="1" applyAlignment="1">
      <alignment vertical="center"/>
    </xf>
    <xf numFmtId="0" fontId="15" fillId="0" borderId="12" xfId="1" applyFont="1" applyBorder="1"/>
    <xf numFmtId="0" fontId="13" fillId="5" borderId="12" xfId="1" quotePrefix="1" applyFont="1" applyFill="1" applyBorder="1" applyAlignment="1">
      <alignment horizontal="right"/>
    </xf>
    <xf numFmtId="0" fontId="15" fillId="0" borderId="78" xfId="0" applyFont="1" applyBorder="1" applyAlignment="1">
      <alignment horizontal="left" vertical="center" wrapText="1"/>
    </xf>
    <xf numFmtId="0" fontId="15" fillId="0" borderId="79" xfId="0" applyFont="1" applyBorder="1" applyAlignment="1">
      <alignment horizontal="left" vertical="center" wrapText="1"/>
    </xf>
    <xf numFmtId="0" fontId="14" fillId="0" borderId="69" xfId="1" applyFont="1" applyBorder="1" applyAlignment="1">
      <alignment vertical="center"/>
    </xf>
    <xf numFmtId="0" fontId="15" fillId="0" borderId="80" xfId="0" applyFont="1" applyBorder="1" applyAlignment="1">
      <alignment horizontal="left" vertical="center" wrapText="1"/>
    </xf>
    <xf numFmtId="0" fontId="15" fillId="0" borderId="33" xfId="1" quotePrefix="1" applyFont="1" applyBorder="1" applyAlignment="1">
      <alignment horizontal="right"/>
    </xf>
    <xf numFmtId="0" fontId="13" fillId="5" borderId="12" xfId="1" quotePrefix="1" applyFont="1" applyFill="1" applyBorder="1" applyAlignment="1">
      <alignment horizontal="right" vertical="center"/>
    </xf>
    <xf numFmtId="0" fontId="2" fillId="5" borderId="24" xfId="1" quotePrefix="1" applyFill="1" applyBorder="1" applyAlignment="1">
      <alignment horizontal="right"/>
    </xf>
    <xf numFmtId="0" fontId="19" fillId="5" borderId="12" xfId="1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26" xfId="1" quotePrefix="1" applyBorder="1" applyAlignment="1">
      <alignment horizontal="right"/>
    </xf>
    <xf numFmtId="0" fontId="17" fillId="0" borderId="15" xfId="1" applyFont="1" applyBorder="1" applyAlignment="1">
      <alignment horizontal="right"/>
    </xf>
    <xf numFmtId="0" fontId="2" fillId="0" borderId="18" xfId="1" quotePrefix="1" applyBorder="1" applyAlignment="1">
      <alignment horizontal="right"/>
    </xf>
    <xf numFmtId="0" fontId="15" fillId="0" borderId="32" xfId="0" applyFont="1" applyBorder="1" applyAlignment="1">
      <alignment horizontal="right" vertical="center" wrapText="1"/>
    </xf>
    <xf numFmtId="0" fontId="15" fillId="0" borderId="41" xfId="0" applyFont="1" applyBorder="1" applyAlignment="1">
      <alignment horizontal="left" vertical="center" wrapText="1"/>
    </xf>
    <xf numFmtId="0" fontId="2" fillId="0" borderId="0" xfId="1" quotePrefix="1" applyAlignment="1">
      <alignment horizontal="right"/>
    </xf>
    <xf numFmtId="0" fontId="15" fillId="0" borderId="33" xfId="0" applyFont="1" applyBorder="1" applyAlignment="1">
      <alignment horizontal="right" vertical="center" wrapText="1"/>
    </xf>
    <xf numFmtId="0" fontId="12" fillId="5" borderId="24" xfId="1" applyFont="1" applyFill="1" applyBorder="1" applyAlignment="1">
      <alignment horizontal="left" vertical="center"/>
    </xf>
    <xf numFmtId="0" fontId="12" fillId="5" borderId="40" xfId="1" applyFont="1" applyFill="1" applyBorder="1" applyAlignment="1">
      <alignment horizontal="left" vertical="center"/>
    </xf>
    <xf numFmtId="0" fontId="15" fillId="0" borderId="42" xfId="1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43" xfId="1" applyFont="1" applyBorder="1" applyAlignment="1">
      <alignment horizontal="left" vertical="center"/>
    </xf>
    <xf numFmtId="0" fontId="15" fillId="0" borderId="74" xfId="0" applyFont="1" applyBorder="1" applyAlignment="1">
      <alignment horizontal="left" vertical="center" wrapText="1"/>
    </xf>
    <xf numFmtId="0" fontId="15" fillId="0" borderId="51" xfId="1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40" xfId="1" applyFont="1" applyBorder="1"/>
    <xf numFmtId="0" fontId="15" fillId="0" borderId="13" xfId="1" applyFont="1" applyBorder="1"/>
    <xf numFmtId="0" fontId="15" fillId="0" borderId="14" xfId="1" quotePrefix="1" applyFont="1" applyBorder="1" applyAlignment="1">
      <alignment horizontal="right"/>
    </xf>
    <xf numFmtId="0" fontId="11" fillId="5" borderId="23" xfId="1" applyFont="1" applyFill="1" applyBorder="1" applyAlignment="1">
      <alignment vertical="center"/>
    </xf>
    <xf numFmtId="0" fontId="12" fillId="5" borderId="40" xfId="0" applyFont="1" applyFill="1" applyBorder="1" applyAlignment="1">
      <alignment horizontal="left" vertical="center" wrapText="1"/>
    </xf>
    <xf numFmtId="0" fontId="12" fillId="5" borderId="12" xfId="1" quotePrefix="1" applyFont="1" applyFill="1" applyBorder="1" applyAlignment="1">
      <alignment horizontal="right"/>
    </xf>
    <xf numFmtId="0" fontId="15" fillId="0" borderId="42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 wrapText="1"/>
    </xf>
    <xf numFmtId="0" fontId="2" fillId="0" borderId="81" xfId="1" applyBorder="1"/>
    <xf numFmtId="0" fontId="2" fillId="0" borderId="58" xfId="1" applyBorder="1"/>
    <xf numFmtId="0" fontId="5" fillId="2" borderId="66" xfId="1" applyFont="1" applyFill="1" applyBorder="1" applyAlignment="1">
      <alignment horizontal="center" vertical="center"/>
    </xf>
    <xf numFmtId="0" fontId="6" fillId="2" borderId="66" xfId="1" applyFont="1" applyFill="1" applyBorder="1" applyAlignment="1">
      <alignment horizontal="center" vertical="center"/>
    </xf>
    <xf numFmtId="0" fontId="8" fillId="3" borderId="85" xfId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 wrapText="1"/>
    </xf>
    <xf numFmtId="0" fontId="12" fillId="5" borderId="53" xfId="0" applyFont="1" applyFill="1" applyBorder="1" applyAlignment="1">
      <alignment horizontal="left" vertical="center" wrapText="1"/>
    </xf>
    <xf numFmtId="0" fontId="13" fillId="5" borderId="86" xfId="1" applyFont="1" applyFill="1" applyBorder="1"/>
    <xf numFmtId="0" fontId="13" fillId="5" borderId="55" xfId="1" applyFont="1" applyFill="1" applyBorder="1"/>
    <xf numFmtId="0" fontId="12" fillId="5" borderId="53" xfId="1" applyFont="1" applyFill="1" applyBorder="1"/>
    <xf numFmtId="0" fontId="12" fillId="5" borderId="12" xfId="1" applyFont="1" applyFill="1" applyBorder="1" applyAlignment="1">
      <alignment horizontal="left"/>
    </xf>
    <xf numFmtId="0" fontId="15" fillId="0" borderId="15" xfId="1" applyFont="1" applyBorder="1" applyAlignment="1">
      <alignment horizontal="left"/>
    </xf>
    <xf numFmtId="0" fontId="15" fillId="0" borderId="18" xfId="1" applyFont="1" applyBorder="1" applyAlignment="1">
      <alignment horizontal="left"/>
    </xf>
    <xf numFmtId="0" fontId="12" fillId="5" borderId="53" xfId="1" applyFont="1" applyFill="1" applyBorder="1" applyAlignment="1">
      <alignment vertical="center"/>
    </xf>
    <xf numFmtId="0" fontId="16" fillId="5" borderId="87" xfId="0" applyFont="1" applyFill="1" applyBorder="1" applyAlignment="1">
      <alignment horizontal="left" vertical="center" wrapText="1"/>
    </xf>
    <xf numFmtId="0" fontId="12" fillId="5" borderId="87" xfId="0" applyFont="1" applyFill="1" applyBorder="1" applyAlignment="1">
      <alignment horizontal="left" vertical="center" wrapText="1"/>
    </xf>
    <xf numFmtId="0" fontId="2" fillId="0" borderId="41" xfId="1" applyBorder="1"/>
    <xf numFmtId="0" fontId="0" fillId="0" borderId="41" xfId="0" applyBorder="1" applyAlignment="1">
      <alignment horizontal="center" vertical="center" wrapText="1"/>
    </xf>
    <xf numFmtId="0" fontId="13" fillId="5" borderId="13" xfId="1" applyFont="1" applyFill="1" applyBorder="1"/>
    <xf numFmtId="0" fontId="35" fillId="0" borderId="16" xfId="1" applyFont="1" applyBorder="1" applyAlignment="1">
      <alignment vertical="center"/>
    </xf>
    <xf numFmtId="0" fontId="35" fillId="0" borderId="20" xfId="1" applyFont="1" applyBorder="1" applyAlignment="1">
      <alignment vertical="center"/>
    </xf>
    <xf numFmtId="0" fontId="15" fillId="0" borderId="36" xfId="1" applyFont="1" applyBorder="1"/>
    <xf numFmtId="0" fontId="15" fillId="0" borderId="88" xfId="0" applyFont="1" applyBorder="1" applyAlignment="1">
      <alignment wrapText="1"/>
    </xf>
    <xf numFmtId="0" fontId="15" fillId="0" borderId="21" xfId="0" applyFont="1" applyBorder="1" applyAlignment="1">
      <alignment vertical="center" wrapText="1"/>
    </xf>
    <xf numFmtId="0" fontId="35" fillId="0" borderId="30" xfId="1" applyFont="1" applyBorder="1" applyAlignment="1">
      <alignment vertical="center"/>
    </xf>
    <xf numFmtId="0" fontId="15" fillId="0" borderId="69" xfId="1" applyFont="1" applyBorder="1"/>
    <xf numFmtId="0" fontId="36" fillId="3" borderId="6" xfId="1" applyFont="1" applyFill="1" applyBorder="1" applyAlignment="1">
      <alignment horizontal="center" vertical="center"/>
    </xf>
    <xf numFmtId="0" fontId="37" fillId="3" borderId="77" xfId="1" applyFont="1" applyFill="1" applyBorder="1" applyAlignment="1">
      <alignment horizontal="center" vertical="center"/>
    </xf>
    <xf numFmtId="0" fontId="37" fillId="3" borderId="10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 wrapText="1"/>
    </xf>
    <xf numFmtId="0" fontId="11" fillId="5" borderId="12" xfId="1" applyFont="1" applyFill="1" applyBorder="1" applyAlignment="1">
      <alignment horizontal="left" vertical="center"/>
    </xf>
    <xf numFmtId="0" fontId="11" fillId="4" borderId="12" xfId="1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9" fontId="2" fillId="4" borderId="12" xfId="0" applyNumberFormat="1" applyFont="1" applyFill="1" applyBorder="1" applyAlignment="1">
      <alignment horizontal="center" vertical="center" wrapText="1"/>
    </xf>
    <xf numFmtId="0" fontId="12" fillId="4" borderId="12" xfId="1" applyFont="1" applyFill="1" applyBorder="1"/>
    <xf numFmtId="0" fontId="11" fillId="5" borderId="13" xfId="1" applyFont="1" applyFill="1" applyBorder="1" applyAlignment="1">
      <alignment horizontal="left" vertical="center"/>
    </xf>
    <xf numFmtId="0" fontId="15" fillId="0" borderId="36" xfId="0" applyFont="1" applyBorder="1" applyAlignment="1">
      <alignment horizontal="left" vertical="center" wrapText="1"/>
    </xf>
    <xf numFmtId="0" fontId="38" fillId="4" borderId="58" xfId="1" applyFont="1" applyFill="1" applyBorder="1" applyAlignment="1">
      <alignment horizontal="center" vertical="center" textRotation="90"/>
    </xf>
    <xf numFmtId="0" fontId="15" fillId="0" borderId="35" xfId="0" applyFont="1" applyBorder="1" applyAlignment="1">
      <alignment horizontal="left" vertical="center" wrapText="1"/>
    </xf>
    <xf numFmtId="0" fontId="2" fillId="0" borderId="23" xfId="1" applyBorder="1"/>
    <xf numFmtId="0" fontId="12" fillId="5" borderId="12" xfId="1" applyFont="1" applyFill="1" applyBorder="1" applyAlignment="1">
      <alignment horizontal="left" vertical="center"/>
    </xf>
    <xf numFmtId="0" fontId="14" fillId="0" borderId="15" xfId="1" applyFont="1" applyBorder="1" applyAlignment="1">
      <alignment horizontal="left" vertical="center"/>
    </xf>
    <xf numFmtId="0" fontId="14" fillId="0" borderId="18" xfId="1" applyFont="1" applyBorder="1" applyAlignment="1">
      <alignment horizontal="left" vertical="center"/>
    </xf>
    <xf numFmtId="0" fontId="15" fillId="0" borderId="51" xfId="1" applyFont="1" applyBorder="1"/>
    <xf numFmtId="0" fontId="39" fillId="4" borderId="58" xfId="1" applyFont="1" applyFill="1" applyBorder="1" applyAlignment="1">
      <alignment horizontal="center" vertical="center" textRotation="90" wrapText="1"/>
    </xf>
    <xf numFmtId="0" fontId="14" fillId="0" borderId="33" xfId="1" applyFont="1" applyBorder="1" applyAlignment="1">
      <alignment horizontal="left" vertical="center"/>
    </xf>
    <xf numFmtId="9" fontId="2" fillId="0" borderId="23" xfId="0" applyNumberFormat="1" applyFont="1" applyBorder="1" applyAlignment="1">
      <alignment horizontal="center" vertical="center" wrapText="1"/>
    </xf>
    <xf numFmtId="0" fontId="2" fillId="0" borderId="33" xfId="1" applyBorder="1"/>
    <xf numFmtId="0" fontId="37" fillId="3" borderId="93" xfId="1" applyFont="1" applyFill="1" applyBorder="1" applyAlignment="1">
      <alignment horizontal="center" vertical="center"/>
    </xf>
    <xf numFmtId="0" fontId="37" fillId="3" borderId="8" xfId="1" applyFont="1" applyFill="1" applyBorder="1" applyAlignment="1">
      <alignment horizontal="center" vertical="center"/>
    </xf>
    <xf numFmtId="0" fontId="39" fillId="5" borderId="12" xfId="1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 wrapText="1"/>
    </xf>
    <xf numFmtId="9" fontId="1" fillId="5" borderId="12" xfId="0" applyNumberFormat="1" applyFont="1" applyFill="1" applyBorder="1" applyAlignment="1">
      <alignment horizontal="center" vertical="center" wrapText="1"/>
    </xf>
    <xf numFmtId="0" fontId="2" fillId="0" borderId="12" xfId="1" applyBorder="1"/>
    <xf numFmtId="0" fontId="5" fillId="8" borderId="12" xfId="1" applyFont="1" applyFill="1" applyBorder="1" applyAlignment="1">
      <alignment horizontal="center" vertical="center"/>
    </xf>
    <xf numFmtId="0" fontId="6" fillId="8" borderId="1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8" borderId="24" xfId="1" applyFont="1" applyFill="1" applyBorder="1" applyAlignment="1">
      <alignment horizontal="left" vertical="center" wrapText="1"/>
    </xf>
    <xf numFmtId="0" fontId="4" fillId="8" borderId="25" xfId="1" applyFont="1" applyFill="1" applyBorder="1" applyAlignment="1">
      <alignment horizontal="left" vertical="center" wrapText="1"/>
    </xf>
    <xf numFmtId="0" fontId="4" fillId="8" borderId="13" xfId="1" applyFont="1" applyFill="1" applyBorder="1" applyAlignment="1">
      <alignment horizontal="left" vertical="center" wrapText="1"/>
    </xf>
    <xf numFmtId="0" fontId="39" fillId="4" borderId="90" xfId="1" applyFont="1" applyFill="1" applyBorder="1" applyAlignment="1">
      <alignment horizontal="center" vertical="center" textRotation="90" wrapText="1"/>
    </xf>
    <xf numFmtId="0" fontId="39" fillId="4" borderId="91" xfId="1" applyFont="1" applyFill="1" applyBorder="1" applyAlignment="1">
      <alignment horizontal="center" vertical="center" textRotation="90" wrapText="1"/>
    </xf>
    <xf numFmtId="0" fontId="39" fillId="4" borderId="92" xfId="1" applyFont="1" applyFill="1" applyBorder="1" applyAlignment="1">
      <alignment horizontal="center" vertical="center" textRotation="90" wrapText="1"/>
    </xf>
    <xf numFmtId="0" fontId="38" fillId="4" borderId="92" xfId="1" applyFont="1" applyFill="1" applyBorder="1" applyAlignment="1">
      <alignment horizontal="center" vertical="center" textRotation="90" wrapText="1"/>
    </xf>
    <xf numFmtId="0" fontId="38" fillId="4" borderId="90" xfId="1" applyFont="1" applyFill="1" applyBorder="1" applyAlignment="1">
      <alignment horizontal="center" vertical="center" textRotation="90" wrapText="1"/>
    </xf>
    <xf numFmtId="0" fontId="38" fillId="4" borderId="91" xfId="1" applyFont="1" applyFill="1" applyBorder="1" applyAlignment="1">
      <alignment horizontal="center" vertical="center" textRotation="90" wrapText="1"/>
    </xf>
    <xf numFmtId="0" fontId="39" fillId="4" borderId="66" xfId="1" applyFont="1" applyFill="1" applyBorder="1" applyAlignment="1">
      <alignment horizontal="center" vertical="center" textRotation="90" wrapText="1"/>
    </xf>
    <xf numFmtId="0" fontId="39" fillId="4" borderId="89" xfId="1" applyFont="1" applyFill="1" applyBorder="1" applyAlignment="1">
      <alignment horizontal="center" vertical="center" textRotation="90" wrapText="1"/>
    </xf>
    <xf numFmtId="0" fontId="39" fillId="4" borderId="14" xfId="1" applyFont="1" applyFill="1" applyBorder="1" applyAlignment="1">
      <alignment horizontal="center" vertical="center" textRotation="90" wrapText="1"/>
    </xf>
    <xf numFmtId="0" fontId="39" fillId="4" borderId="23" xfId="1" applyFont="1" applyFill="1" applyBorder="1" applyAlignment="1">
      <alignment horizontal="center" vertical="center" textRotation="90" wrapText="1"/>
    </xf>
    <xf numFmtId="0" fontId="10" fillId="4" borderId="11" xfId="1" applyFont="1" applyFill="1" applyBorder="1" applyAlignment="1">
      <alignment horizontal="center" vertical="center" textRotation="90" wrapText="1"/>
    </xf>
    <xf numFmtId="0" fontId="10" fillId="4" borderId="14" xfId="1" applyFont="1" applyFill="1" applyBorder="1" applyAlignment="1">
      <alignment horizontal="center" vertical="center" textRotation="90" wrapText="1"/>
    </xf>
    <xf numFmtId="0" fontId="10" fillId="4" borderId="23" xfId="1" applyFont="1" applyFill="1" applyBorder="1" applyAlignment="1">
      <alignment horizontal="center" vertical="center" textRotation="90" wrapText="1"/>
    </xf>
    <xf numFmtId="0" fontId="4" fillId="2" borderId="82" xfId="1" applyFont="1" applyFill="1" applyBorder="1" applyAlignment="1">
      <alignment horizontal="left" vertical="center" wrapText="1"/>
    </xf>
    <xf numFmtId="0" fontId="4" fillId="2" borderId="83" xfId="1" applyFont="1" applyFill="1" applyBorder="1" applyAlignment="1">
      <alignment horizontal="left" vertical="center" wrapText="1"/>
    </xf>
    <xf numFmtId="0" fontId="4" fillId="2" borderId="84" xfId="1" applyFont="1" applyFill="1" applyBorder="1" applyAlignment="1">
      <alignment horizontal="left" vertical="center" wrapText="1"/>
    </xf>
    <xf numFmtId="0" fontId="34" fillId="4" borderId="11" xfId="1" applyFont="1" applyFill="1" applyBorder="1" applyAlignment="1">
      <alignment horizontal="center" vertical="center" textRotation="90" wrapText="1"/>
    </xf>
    <xf numFmtId="0" fontId="34" fillId="4" borderId="14" xfId="1" applyFont="1" applyFill="1" applyBorder="1" applyAlignment="1">
      <alignment horizontal="center" vertical="center" textRotation="90" wrapText="1"/>
    </xf>
    <xf numFmtId="0" fontId="34" fillId="4" borderId="23" xfId="1" applyFont="1" applyFill="1" applyBorder="1" applyAlignment="1">
      <alignment horizontal="center" vertical="center" textRotation="90" wrapText="1"/>
    </xf>
    <xf numFmtId="0" fontId="38" fillId="4" borderId="11" xfId="1" applyFont="1" applyFill="1" applyBorder="1" applyAlignment="1">
      <alignment horizontal="center" vertical="center" textRotation="90" wrapText="1"/>
    </xf>
    <xf numFmtId="0" fontId="38" fillId="4" borderId="14" xfId="1" applyFont="1" applyFill="1" applyBorder="1" applyAlignment="1">
      <alignment horizontal="center" vertical="center" textRotation="90" wrapText="1"/>
    </xf>
    <xf numFmtId="0" fontId="38" fillId="4" borderId="66" xfId="1" applyFont="1" applyFill="1" applyBorder="1" applyAlignment="1">
      <alignment horizontal="center" vertical="center" textRotation="90"/>
    </xf>
    <xf numFmtId="0" fontId="38" fillId="4" borderId="89" xfId="1" applyFont="1" applyFill="1" applyBorder="1" applyAlignment="1">
      <alignment horizontal="center" vertical="center" textRotation="90"/>
    </xf>
    <xf numFmtId="0" fontId="10" fillId="4" borderId="34" xfId="1" applyFont="1" applyFill="1" applyBorder="1" applyAlignment="1">
      <alignment horizontal="center" vertical="center" textRotation="90" wrapText="1"/>
    </xf>
    <xf numFmtId="0" fontId="10" fillId="4" borderId="35" xfId="1" applyFont="1" applyFill="1" applyBorder="1" applyAlignment="1">
      <alignment horizontal="center" vertical="center" textRotation="90" wrapText="1"/>
    </xf>
    <xf numFmtId="0" fontId="10" fillId="4" borderId="29" xfId="1" applyFont="1" applyFill="1" applyBorder="1" applyAlignment="1">
      <alignment horizontal="center" vertical="center" textRotation="90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0" xfId="1" applyFont="1" applyFill="1" applyAlignment="1">
      <alignment horizontal="left" vertical="center" wrapText="1"/>
    </xf>
    <xf numFmtId="0" fontId="4" fillId="2" borderId="72" xfId="1" applyFont="1" applyFill="1" applyBorder="1" applyAlignment="1">
      <alignment horizontal="left" vertical="center" wrapText="1"/>
    </xf>
    <xf numFmtId="0" fontId="30" fillId="4" borderId="34" xfId="1" applyFont="1" applyFill="1" applyBorder="1" applyAlignment="1">
      <alignment horizontal="center" vertical="center" textRotation="90" wrapText="1"/>
    </xf>
    <xf numFmtId="0" fontId="30" fillId="4" borderId="35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75" xfId="1" applyFont="1" applyFill="1" applyBorder="1" applyAlignment="1">
      <alignment vertical="center" wrapText="1"/>
    </xf>
    <xf numFmtId="0" fontId="4" fillId="2" borderId="76" xfId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2" borderId="2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10" fillId="4" borderId="11" xfId="1" applyFont="1" applyFill="1" applyBorder="1" applyAlignment="1">
      <alignment horizontal="center" vertical="center" textRotation="90"/>
    </xf>
    <xf numFmtId="0" fontId="10" fillId="4" borderId="14" xfId="1" applyFont="1" applyFill="1" applyBorder="1" applyAlignment="1">
      <alignment horizontal="center" vertical="center" textRotation="90"/>
    </xf>
    <xf numFmtId="0" fontId="10" fillId="4" borderId="23" xfId="1" applyFont="1" applyFill="1" applyBorder="1" applyAlignment="1">
      <alignment horizontal="center" vertical="center" textRotation="90"/>
    </xf>
    <xf numFmtId="0" fontId="10" fillId="4" borderId="34" xfId="1" applyFont="1" applyFill="1" applyBorder="1" applyAlignment="1">
      <alignment horizontal="center" vertical="center" textRotation="90"/>
    </xf>
    <xf numFmtId="0" fontId="10" fillId="4" borderId="35" xfId="1" applyFont="1" applyFill="1" applyBorder="1" applyAlignment="1">
      <alignment horizontal="center" vertical="center" textRotation="90"/>
    </xf>
    <xf numFmtId="0" fontId="10" fillId="4" borderId="29" xfId="1" applyFont="1" applyFill="1" applyBorder="1" applyAlignment="1">
      <alignment horizontal="center" vertical="center" textRotation="90"/>
    </xf>
  </cellXfs>
  <cellStyles count="2">
    <cellStyle name="Standaard" xfId="0" builtinId="0"/>
    <cellStyle name="Standaard 2" xfId="1" xr:uid="{08106D14-377F-4445-AD96-C2A6C95066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575CF-CCEA-4B62-B130-F3C9E52006E8}">
  <dimension ref="A1:J373"/>
  <sheetViews>
    <sheetView tabSelected="1" topLeftCell="A284" workbookViewId="0">
      <selection activeCell="U10" sqref="U10"/>
    </sheetView>
  </sheetViews>
  <sheetFormatPr defaultRowHeight="15" x14ac:dyDescent="0.25"/>
  <cols>
    <col min="1" max="1" width="18.140625" customWidth="1"/>
    <col min="2" max="2" width="17.140625" customWidth="1"/>
    <col min="3" max="3" width="62.5703125" customWidth="1"/>
    <col min="4" max="4" width="27.7109375" bestFit="1" customWidth="1"/>
    <col min="5" max="5" width="21" customWidth="1"/>
    <col min="6" max="6" width="20.140625" customWidth="1"/>
    <col min="7" max="7" width="20.5703125" customWidth="1"/>
    <col min="8" max="8" width="24.28515625" customWidth="1"/>
    <col min="9" max="9" width="22.28515625" customWidth="1"/>
    <col min="10" max="10" width="36.7109375" customWidth="1"/>
  </cols>
  <sheetData>
    <row r="1" spans="1:10" s="1" customFormat="1" ht="138" thickBot="1" x14ac:dyDescent="0.25">
      <c r="A1" s="494" t="s">
        <v>0</v>
      </c>
      <c r="B1" s="495"/>
      <c r="C1" s="495"/>
      <c r="D1" s="495"/>
      <c r="E1" s="495"/>
      <c r="F1" s="495"/>
      <c r="G1" s="495"/>
      <c r="H1" s="495"/>
      <c r="I1" s="495"/>
    </row>
    <row r="2" spans="1:10" s="1" customFormat="1" ht="54.75" thickTop="1" thickBot="1" x14ac:dyDescent="0.25">
      <c r="A2" s="496" t="s">
        <v>1</v>
      </c>
      <c r="B2" s="497"/>
      <c r="C2" s="497"/>
      <c r="D2" s="497"/>
      <c r="E2" s="497"/>
      <c r="F2" s="498"/>
      <c r="G2" s="2" t="s">
        <v>2</v>
      </c>
      <c r="H2" s="3">
        <f>SUM(H4+H10+H13+H19+H23+H28+H32+H36+H40+H43+H45+H51+H54+H60+H66+H71+H76+H81+H85+H88+H91+H95+H98+H102+H107+H111+H115+H118+H121+H124+H129+H131+H133+H138+H146+H154+H157+H166+H170)</f>
        <v>168955</v>
      </c>
      <c r="I2" s="3">
        <f>SUM(I4+I10+I13+I19+I23+I28+I32+I36+I40+I43+I45+I51+I54+I60+I66+I71+I76+I81+I85+I88+I91+I95+I98+I102+I107+I111+I115+I118+I121+I124+I129+I131+I133+I138+I146+I154+I157+I166+I170)</f>
        <v>58559</v>
      </c>
    </row>
    <row r="3" spans="1:10" s="9" customFormat="1" ht="63" thickTop="1" thickBot="1" x14ac:dyDescent="0.4">
      <c r="A3" s="4"/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8" t="s">
        <v>9</v>
      </c>
      <c r="I3" s="8" t="s">
        <v>10</v>
      </c>
    </row>
    <row r="4" spans="1:10" s="1" customFormat="1" ht="14.45" customHeight="1" thickBot="1" x14ac:dyDescent="0.25">
      <c r="A4" s="499" t="s">
        <v>11</v>
      </c>
      <c r="B4" s="10" t="s">
        <v>12</v>
      </c>
      <c r="C4" s="11" t="s">
        <v>13</v>
      </c>
      <c r="D4" s="12" t="s">
        <v>14</v>
      </c>
      <c r="E4" s="13">
        <v>0</v>
      </c>
      <c r="F4" s="11" t="s">
        <v>15</v>
      </c>
      <c r="G4" s="14">
        <v>200200</v>
      </c>
      <c r="H4" s="14">
        <f>SUM(H5:H9)</f>
        <v>4260</v>
      </c>
      <c r="I4" s="14">
        <f>SUM(I5:I9)</f>
        <v>2550</v>
      </c>
    </row>
    <row r="5" spans="1:10" s="1" customFormat="1" ht="14.45" customHeight="1" x14ac:dyDescent="0.2">
      <c r="A5" s="500"/>
      <c r="B5" s="15" t="s">
        <v>16</v>
      </c>
      <c r="C5" s="16" t="s">
        <v>17</v>
      </c>
      <c r="D5" s="17" t="s">
        <v>14</v>
      </c>
      <c r="E5" s="18">
        <v>0</v>
      </c>
      <c r="F5" s="16" t="s">
        <v>18</v>
      </c>
      <c r="G5" s="19">
        <v>200200</v>
      </c>
      <c r="H5" s="20">
        <v>0</v>
      </c>
      <c r="I5" s="20">
        <v>0</v>
      </c>
    </row>
    <row r="6" spans="1:10" s="1" customFormat="1" ht="14.45" customHeight="1" x14ac:dyDescent="0.2">
      <c r="A6" s="500"/>
      <c r="B6" s="21" t="s">
        <v>19</v>
      </c>
      <c r="C6" s="16" t="s">
        <v>20</v>
      </c>
      <c r="D6" s="17" t="s">
        <v>14</v>
      </c>
      <c r="E6" s="22">
        <v>0</v>
      </c>
      <c r="F6" s="23" t="s">
        <v>21</v>
      </c>
      <c r="G6" s="24">
        <v>200200</v>
      </c>
      <c r="H6" s="25">
        <v>700</v>
      </c>
      <c r="I6" s="25">
        <v>0</v>
      </c>
    </row>
    <row r="7" spans="1:10" s="1" customFormat="1" ht="14.45" customHeight="1" x14ac:dyDescent="0.2">
      <c r="A7" s="500"/>
      <c r="B7" s="21" t="s">
        <v>22</v>
      </c>
      <c r="C7" s="16" t="s">
        <v>23</v>
      </c>
      <c r="D7" s="17" t="s">
        <v>14</v>
      </c>
      <c r="E7" s="22">
        <v>0</v>
      </c>
      <c r="F7" s="23" t="s">
        <v>21</v>
      </c>
      <c r="G7" s="24">
        <v>200200</v>
      </c>
      <c r="H7" s="25">
        <v>100</v>
      </c>
      <c r="I7" s="25">
        <v>0</v>
      </c>
    </row>
    <row r="8" spans="1:10" s="1" customFormat="1" ht="14.45" customHeight="1" x14ac:dyDescent="0.2">
      <c r="A8" s="500"/>
      <c r="B8" s="21" t="s">
        <v>24</v>
      </c>
      <c r="C8" s="26" t="s">
        <v>25</v>
      </c>
      <c r="D8" s="17" t="s">
        <v>14</v>
      </c>
      <c r="E8" s="27">
        <v>0</v>
      </c>
      <c r="F8" s="26" t="s">
        <v>15</v>
      </c>
      <c r="G8" s="24">
        <v>200200</v>
      </c>
      <c r="H8" s="25">
        <v>100</v>
      </c>
      <c r="I8" s="25">
        <v>0</v>
      </c>
    </row>
    <row r="9" spans="1:10" s="1" customFormat="1" ht="15" customHeight="1" thickBot="1" x14ac:dyDescent="0.25">
      <c r="A9" s="500"/>
      <c r="B9" s="28" t="s">
        <v>26</v>
      </c>
      <c r="C9" s="29" t="s">
        <v>27</v>
      </c>
      <c r="D9" s="17" t="s">
        <v>14</v>
      </c>
      <c r="E9" s="18">
        <v>0</v>
      </c>
      <c r="F9" s="29" t="s">
        <v>15</v>
      </c>
      <c r="G9" s="19">
        <v>200200</v>
      </c>
      <c r="H9" s="30">
        <v>3360</v>
      </c>
      <c r="I9" s="30">
        <v>2550</v>
      </c>
    </row>
    <row r="10" spans="1:10" s="1" customFormat="1" ht="15" customHeight="1" thickBot="1" x14ac:dyDescent="0.25">
      <c r="A10" s="500"/>
      <c r="B10" s="31" t="s">
        <v>28</v>
      </c>
      <c r="C10" s="11" t="s">
        <v>29</v>
      </c>
      <c r="D10" s="32" t="s">
        <v>30</v>
      </c>
      <c r="E10" s="33">
        <v>0</v>
      </c>
      <c r="F10" s="34" t="s">
        <v>31</v>
      </c>
      <c r="G10" s="35">
        <v>200201</v>
      </c>
      <c r="H10" s="14">
        <f>SUM(H11:H12)</f>
        <v>10000</v>
      </c>
      <c r="I10" s="36">
        <f>SUM(I11:I12)</f>
        <v>0</v>
      </c>
      <c r="J10" s="37"/>
    </row>
    <row r="11" spans="1:10" s="44" customFormat="1" ht="13.9" customHeight="1" x14ac:dyDescent="0.2">
      <c r="A11" s="500"/>
      <c r="B11" s="38" t="s">
        <v>32</v>
      </c>
      <c r="C11" s="39" t="s">
        <v>33</v>
      </c>
      <c r="D11" s="40" t="s">
        <v>34</v>
      </c>
      <c r="E11" s="41">
        <v>0</v>
      </c>
      <c r="F11" s="42" t="s">
        <v>31</v>
      </c>
      <c r="G11" s="20">
        <v>200201</v>
      </c>
      <c r="H11" s="43">
        <v>10000</v>
      </c>
      <c r="I11" s="43">
        <v>0</v>
      </c>
      <c r="J11" s="37"/>
    </row>
    <row r="12" spans="1:10" s="44" customFormat="1" ht="13.9" customHeight="1" thickBot="1" x14ac:dyDescent="0.25">
      <c r="A12" s="500"/>
      <c r="B12" s="28" t="s">
        <v>35</v>
      </c>
      <c r="C12" s="29" t="s">
        <v>36</v>
      </c>
      <c r="D12" s="45" t="s">
        <v>34</v>
      </c>
      <c r="E12" s="46">
        <v>0</v>
      </c>
      <c r="F12" s="29" t="s">
        <v>37</v>
      </c>
      <c r="G12" s="20">
        <v>200201</v>
      </c>
      <c r="H12" s="47">
        <v>0</v>
      </c>
      <c r="I12" s="47"/>
      <c r="J12" s="37"/>
    </row>
    <row r="13" spans="1:10" s="1" customFormat="1" ht="14.45" customHeight="1" thickBot="1" x14ac:dyDescent="0.25">
      <c r="A13" s="500"/>
      <c r="B13" s="10" t="s">
        <v>38</v>
      </c>
      <c r="C13" s="11" t="s">
        <v>39</v>
      </c>
      <c r="D13" s="48" t="s">
        <v>40</v>
      </c>
      <c r="E13" s="13">
        <v>0</v>
      </c>
      <c r="F13" s="11" t="s">
        <v>15</v>
      </c>
      <c r="G13" s="14">
        <v>200202</v>
      </c>
      <c r="H13" s="14">
        <f>SUM(H14:H18)</f>
        <v>2280</v>
      </c>
      <c r="I13" s="14">
        <f>SUM(I14:I18)</f>
        <v>1360</v>
      </c>
    </row>
    <row r="14" spans="1:10" s="44" customFormat="1" ht="14.45" customHeight="1" x14ac:dyDescent="0.2">
      <c r="A14" s="500"/>
      <c r="B14" s="49" t="s">
        <v>41</v>
      </c>
      <c r="C14" s="16" t="s">
        <v>42</v>
      </c>
      <c r="D14" s="17" t="s">
        <v>40</v>
      </c>
      <c r="E14" s="18">
        <v>0</v>
      </c>
      <c r="F14" s="16" t="s">
        <v>18</v>
      </c>
      <c r="G14" s="20">
        <v>200202</v>
      </c>
      <c r="H14" s="20">
        <v>0</v>
      </c>
      <c r="I14" s="20">
        <v>0</v>
      </c>
    </row>
    <row r="15" spans="1:10" s="44" customFormat="1" ht="14.45" customHeight="1" x14ac:dyDescent="0.2">
      <c r="A15" s="500"/>
      <c r="B15" s="50" t="s">
        <v>43</v>
      </c>
      <c r="C15" s="23" t="s">
        <v>44</v>
      </c>
      <c r="D15" s="51" t="s">
        <v>40</v>
      </c>
      <c r="E15" s="22">
        <v>0</v>
      </c>
      <c r="F15" s="23" t="s">
        <v>21</v>
      </c>
      <c r="G15" s="25">
        <v>200202</v>
      </c>
      <c r="H15" s="25">
        <v>0</v>
      </c>
      <c r="I15" s="25">
        <v>0</v>
      </c>
    </row>
    <row r="16" spans="1:10" s="44" customFormat="1" ht="14.45" customHeight="1" x14ac:dyDescent="0.2">
      <c r="A16" s="500"/>
      <c r="B16" s="50" t="s">
        <v>45</v>
      </c>
      <c r="C16" s="16" t="s">
        <v>23</v>
      </c>
      <c r="D16" s="51" t="s">
        <v>40</v>
      </c>
      <c r="E16" s="22">
        <v>0</v>
      </c>
      <c r="F16" s="23" t="s">
        <v>21</v>
      </c>
      <c r="G16" s="25">
        <v>200202</v>
      </c>
      <c r="H16" s="25">
        <v>0</v>
      </c>
      <c r="I16" s="25">
        <v>0</v>
      </c>
    </row>
    <row r="17" spans="1:10" s="44" customFormat="1" ht="14.45" customHeight="1" x14ac:dyDescent="0.2">
      <c r="A17" s="500"/>
      <c r="B17" s="52" t="s">
        <v>46</v>
      </c>
      <c r="C17" s="29" t="s">
        <v>47</v>
      </c>
      <c r="D17" s="51" t="s">
        <v>40</v>
      </c>
      <c r="E17" s="53">
        <v>0</v>
      </c>
      <c r="F17" s="54" t="s">
        <v>15</v>
      </c>
      <c r="G17" s="25">
        <v>200202</v>
      </c>
      <c r="H17" s="55">
        <v>600</v>
      </c>
      <c r="I17" s="55">
        <v>0</v>
      </c>
    </row>
    <row r="18" spans="1:10" s="44" customFormat="1" ht="14.45" customHeight="1" thickBot="1" x14ac:dyDescent="0.25">
      <c r="A18" s="501"/>
      <c r="B18" s="56" t="s">
        <v>48</v>
      </c>
      <c r="C18" s="57" t="s">
        <v>27</v>
      </c>
      <c r="D18" s="51" t="s">
        <v>40</v>
      </c>
      <c r="E18" s="58">
        <v>0</v>
      </c>
      <c r="F18" s="57" t="s">
        <v>15</v>
      </c>
      <c r="G18" s="20">
        <v>200202</v>
      </c>
      <c r="H18" s="59">
        <v>1680</v>
      </c>
      <c r="I18" s="59">
        <v>1360</v>
      </c>
    </row>
    <row r="19" spans="1:10" s="1" customFormat="1" ht="26.25" thickBot="1" x14ac:dyDescent="0.25">
      <c r="A19" s="502" t="s">
        <v>49</v>
      </c>
      <c r="B19" s="10" t="s">
        <v>50</v>
      </c>
      <c r="C19" s="60" t="s">
        <v>51</v>
      </c>
      <c r="D19" s="61" t="s">
        <v>52</v>
      </c>
      <c r="E19" s="62">
        <v>0</v>
      </c>
      <c r="F19" s="63" t="s">
        <v>53</v>
      </c>
      <c r="G19" s="36">
        <v>200311</v>
      </c>
      <c r="H19" s="14">
        <f>SUM(H20:H22)</f>
        <v>1680</v>
      </c>
      <c r="I19" s="64">
        <f>SUM(I20:I22)</f>
        <v>0</v>
      </c>
      <c r="J19" s="65"/>
    </row>
    <row r="20" spans="1:10" s="1" customFormat="1" ht="15" customHeight="1" x14ac:dyDescent="0.2">
      <c r="A20" s="503"/>
      <c r="B20" s="49" t="s">
        <v>54</v>
      </c>
      <c r="C20" s="67" t="s">
        <v>55</v>
      </c>
      <c r="D20" s="68" t="s">
        <v>52</v>
      </c>
      <c r="E20" s="69">
        <v>0</v>
      </c>
      <c r="F20" s="70" t="s">
        <v>53</v>
      </c>
      <c r="G20" s="71">
        <v>200311</v>
      </c>
      <c r="H20" s="20">
        <v>700</v>
      </c>
      <c r="I20" s="72">
        <v>0</v>
      </c>
      <c r="J20" s="65"/>
    </row>
    <row r="21" spans="1:10" s="1" customFormat="1" ht="15" customHeight="1" x14ac:dyDescent="0.2">
      <c r="A21" s="503"/>
      <c r="B21" s="50" t="s">
        <v>56</v>
      </c>
      <c r="C21" s="73" t="s">
        <v>57</v>
      </c>
      <c r="D21" s="74" t="s">
        <v>52</v>
      </c>
      <c r="E21" s="75">
        <v>0</v>
      </c>
      <c r="F21" s="70" t="s">
        <v>53</v>
      </c>
      <c r="G21" s="76">
        <v>200311</v>
      </c>
      <c r="H21" s="25">
        <v>280</v>
      </c>
      <c r="I21" s="77">
        <v>0</v>
      </c>
      <c r="J21" s="65"/>
    </row>
    <row r="22" spans="1:10" s="1" customFormat="1" ht="15" customHeight="1" thickBot="1" x14ac:dyDescent="0.25">
      <c r="A22" s="503"/>
      <c r="B22" s="50" t="s">
        <v>58</v>
      </c>
      <c r="C22" s="78" t="s">
        <v>59</v>
      </c>
      <c r="D22" s="79" t="s">
        <v>52</v>
      </c>
      <c r="E22" s="80">
        <v>0</v>
      </c>
      <c r="F22" s="70" t="s">
        <v>53</v>
      </c>
      <c r="G22" s="81">
        <v>200311</v>
      </c>
      <c r="H22" s="30">
        <v>700</v>
      </c>
      <c r="I22" s="82">
        <v>0</v>
      </c>
      <c r="J22" s="65"/>
    </row>
    <row r="23" spans="1:10" s="1" customFormat="1" ht="14.45" customHeight="1" thickBot="1" x14ac:dyDescent="0.25">
      <c r="A23" s="503"/>
      <c r="B23" s="10" t="s">
        <v>60</v>
      </c>
      <c r="C23" s="11" t="s">
        <v>61</v>
      </c>
      <c r="D23" s="11" t="s">
        <v>62</v>
      </c>
      <c r="E23" s="13">
        <v>0</v>
      </c>
      <c r="F23" s="11" t="s">
        <v>63</v>
      </c>
      <c r="G23" s="14">
        <v>200301</v>
      </c>
      <c r="H23" s="83">
        <f>SUM(H24:H27)</f>
        <v>7300</v>
      </c>
      <c r="I23" s="14">
        <f>SUM(I24:I25)</f>
        <v>250</v>
      </c>
    </row>
    <row r="24" spans="1:10" s="44" customFormat="1" ht="14.45" customHeight="1" x14ac:dyDescent="0.2">
      <c r="A24" s="503"/>
      <c r="B24" s="15" t="s">
        <v>64</v>
      </c>
      <c r="C24" s="39" t="s">
        <v>65</v>
      </c>
      <c r="D24" s="39" t="s">
        <v>62</v>
      </c>
      <c r="E24" s="41">
        <v>0</v>
      </c>
      <c r="F24" s="16" t="s">
        <v>66</v>
      </c>
      <c r="G24" s="20">
        <v>200301</v>
      </c>
      <c r="H24" s="84">
        <v>200</v>
      </c>
      <c r="I24" s="20">
        <v>0</v>
      </c>
    </row>
    <row r="25" spans="1:10" s="44" customFormat="1" ht="14.45" customHeight="1" x14ac:dyDescent="0.2">
      <c r="A25" s="503"/>
      <c r="B25" s="21" t="s">
        <v>67</v>
      </c>
      <c r="C25" s="85" t="s">
        <v>68</v>
      </c>
      <c r="D25" s="86" t="s">
        <v>62</v>
      </c>
      <c r="E25" s="87">
        <v>0</v>
      </c>
      <c r="F25" s="29" t="s">
        <v>69</v>
      </c>
      <c r="G25" s="25">
        <v>200301</v>
      </c>
      <c r="H25" s="88">
        <v>600</v>
      </c>
      <c r="I25" s="88">
        <v>250</v>
      </c>
    </row>
    <row r="26" spans="1:10" s="44" customFormat="1" ht="14.45" customHeight="1" x14ac:dyDescent="0.2">
      <c r="A26" s="503"/>
      <c r="B26" s="21" t="s">
        <v>70</v>
      </c>
      <c r="C26" s="29" t="s">
        <v>71</v>
      </c>
      <c r="D26" s="86" t="s">
        <v>62</v>
      </c>
      <c r="E26" s="89">
        <v>0</v>
      </c>
      <c r="F26" s="86" t="s">
        <v>53</v>
      </c>
      <c r="G26" s="25">
        <v>200301</v>
      </c>
      <c r="H26" s="88">
        <v>1500</v>
      </c>
      <c r="I26" s="30">
        <v>0</v>
      </c>
    </row>
    <row r="27" spans="1:10" s="44" customFormat="1" ht="14.45" customHeight="1" thickBot="1" x14ac:dyDescent="0.25">
      <c r="A27" s="503"/>
      <c r="B27" s="21" t="s">
        <v>72</v>
      </c>
      <c r="C27" s="57" t="s">
        <v>73</v>
      </c>
      <c r="D27" s="57" t="s">
        <v>62</v>
      </c>
      <c r="E27" s="58">
        <v>0</v>
      </c>
      <c r="F27" s="57" t="s">
        <v>53</v>
      </c>
      <c r="G27" s="30">
        <v>200301</v>
      </c>
      <c r="H27" s="90">
        <v>5000</v>
      </c>
      <c r="I27" s="59">
        <v>0</v>
      </c>
    </row>
    <row r="28" spans="1:10" s="1" customFormat="1" ht="15" customHeight="1" thickBot="1" x14ac:dyDescent="0.25">
      <c r="A28" s="503"/>
      <c r="B28" s="10" t="s">
        <v>74</v>
      </c>
      <c r="C28" s="63" t="s">
        <v>75</v>
      </c>
      <c r="D28" s="63" t="s">
        <v>76</v>
      </c>
      <c r="E28" s="91">
        <v>0</v>
      </c>
      <c r="F28" s="63" t="s">
        <v>63</v>
      </c>
      <c r="G28" s="14">
        <v>200301</v>
      </c>
      <c r="H28" s="83">
        <f>SUM(H29:H31)</f>
        <v>1200</v>
      </c>
      <c r="I28" s="14">
        <f>SUM(I29:I31)</f>
        <v>0</v>
      </c>
      <c r="J28" s="44"/>
    </row>
    <row r="29" spans="1:10" s="44" customFormat="1" ht="14.45" customHeight="1" x14ac:dyDescent="0.2">
      <c r="A29" s="503"/>
      <c r="B29" s="49" t="s">
        <v>77</v>
      </c>
      <c r="C29" s="92" t="s">
        <v>78</v>
      </c>
      <c r="D29" s="92" t="s">
        <v>79</v>
      </c>
      <c r="E29" s="93">
        <v>0</v>
      </c>
      <c r="F29" s="92" t="s">
        <v>80</v>
      </c>
      <c r="G29" s="20">
        <v>200301</v>
      </c>
      <c r="H29" s="84">
        <v>300</v>
      </c>
      <c r="I29" s="20">
        <v>0</v>
      </c>
    </row>
    <row r="30" spans="1:10" s="44" customFormat="1" ht="14.45" customHeight="1" x14ac:dyDescent="0.2">
      <c r="A30" s="503"/>
      <c r="B30" s="49" t="s">
        <v>81</v>
      </c>
      <c r="C30" s="92" t="s">
        <v>82</v>
      </c>
      <c r="D30" s="92" t="s">
        <v>79</v>
      </c>
      <c r="E30" s="93">
        <v>0</v>
      </c>
      <c r="F30" s="92" t="s">
        <v>83</v>
      </c>
      <c r="G30" s="25">
        <v>200301</v>
      </c>
      <c r="H30" s="88">
        <v>0</v>
      </c>
      <c r="I30" s="25">
        <v>0</v>
      </c>
    </row>
    <row r="31" spans="1:10" s="44" customFormat="1" ht="15" customHeight="1" thickBot="1" x14ac:dyDescent="0.25">
      <c r="A31" s="503"/>
      <c r="B31" s="49" t="s">
        <v>84</v>
      </c>
      <c r="C31" s="94" t="s">
        <v>85</v>
      </c>
      <c r="D31" s="94" t="s">
        <v>79</v>
      </c>
      <c r="E31" s="95">
        <v>0</v>
      </c>
      <c r="F31" s="94" t="s">
        <v>83</v>
      </c>
      <c r="G31" s="25">
        <v>200301</v>
      </c>
      <c r="H31" s="96">
        <v>900</v>
      </c>
      <c r="I31" s="59">
        <v>0</v>
      </c>
    </row>
    <row r="32" spans="1:10" s="1" customFormat="1" ht="15" customHeight="1" thickBot="1" x14ac:dyDescent="0.25">
      <c r="A32" s="503"/>
      <c r="B32" s="10" t="s">
        <v>86</v>
      </c>
      <c r="C32" s="63" t="s">
        <v>87</v>
      </c>
      <c r="D32" s="63" t="s">
        <v>76</v>
      </c>
      <c r="E32" s="91">
        <v>0</v>
      </c>
      <c r="F32" s="63" t="s">
        <v>63</v>
      </c>
      <c r="G32" s="14">
        <v>200301</v>
      </c>
      <c r="H32" s="83">
        <f>SUM(H33:H35)</f>
        <v>1600</v>
      </c>
      <c r="I32" s="14">
        <f>SUM(I33:I35)</f>
        <v>0</v>
      </c>
      <c r="J32" s="44"/>
    </row>
    <row r="33" spans="1:10" s="44" customFormat="1" ht="14.45" customHeight="1" x14ac:dyDescent="0.2">
      <c r="A33" s="503"/>
      <c r="B33" s="49" t="s">
        <v>88</v>
      </c>
      <c r="C33" s="97" t="s">
        <v>89</v>
      </c>
      <c r="D33" s="92" t="s">
        <v>79</v>
      </c>
      <c r="E33" s="98">
        <v>0</v>
      </c>
      <c r="F33" s="92" t="s">
        <v>90</v>
      </c>
      <c r="G33" s="20">
        <v>200301</v>
      </c>
      <c r="H33" s="84">
        <v>700</v>
      </c>
      <c r="I33" s="20">
        <v>0</v>
      </c>
    </row>
    <row r="34" spans="1:10" s="44" customFormat="1" ht="14.45" customHeight="1" x14ac:dyDescent="0.2">
      <c r="A34" s="503"/>
      <c r="B34" s="50" t="s">
        <v>91</v>
      </c>
      <c r="C34" s="99" t="s">
        <v>92</v>
      </c>
      <c r="D34" s="92" t="s">
        <v>79</v>
      </c>
      <c r="E34" s="98">
        <v>0</v>
      </c>
      <c r="F34" s="100" t="s">
        <v>93</v>
      </c>
      <c r="G34" s="25">
        <v>200301</v>
      </c>
      <c r="H34" s="88">
        <v>0</v>
      </c>
      <c r="I34" s="25">
        <v>0</v>
      </c>
    </row>
    <row r="35" spans="1:10" s="44" customFormat="1" ht="15" customHeight="1" thickBot="1" x14ac:dyDescent="0.25">
      <c r="A35" s="503"/>
      <c r="B35" s="52" t="s">
        <v>94</v>
      </c>
      <c r="C35" s="101" t="s">
        <v>85</v>
      </c>
      <c r="D35" s="102" t="s">
        <v>79</v>
      </c>
      <c r="E35" s="103">
        <v>0</v>
      </c>
      <c r="F35" s="94" t="s">
        <v>93</v>
      </c>
      <c r="G35" s="59">
        <v>200301</v>
      </c>
      <c r="H35" s="96">
        <v>900</v>
      </c>
      <c r="I35" s="59">
        <v>0</v>
      </c>
    </row>
    <row r="36" spans="1:10" s="1" customFormat="1" ht="15" customHeight="1" thickBot="1" x14ac:dyDescent="0.25">
      <c r="A36" s="503"/>
      <c r="B36" s="10" t="s">
        <v>95</v>
      </c>
      <c r="C36" s="104" t="s">
        <v>96</v>
      </c>
      <c r="D36" s="105" t="s">
        <v>62</v>
      </c>
      <c r="E36" s="62">
        <v>0</v>
      </c>
      <c r="F36" s="63" t="s">
        <v>63</v>
      </c>
      <c r="G36" s="106">
        <v>200301</v>
      </c>
      <c r="H36" s="83">
        <f>SUM(H37:H39)</f>
        <v>1200</v>
      </c>
      <c r="I36" s="107">
        <v>0</v>
      </c>
      <c r="J36" s="65"/>
    </row>
    <row r="37" spans="1:10" s="1" customFormat="1" ht="15.6" customHeight="1" x14ac:dyDescent="0.2">
      <c r="A37" s="503"/>
      <c r="B37" s="108" t="s">
        <v>97</v>
      </c>
      <c r="C37" s="97" t="s">
        <v>98</v>
      </c>
      <c r="D37" s="92" t="s">
        <v>79</v>
      </c>
      <c r="E37" s="98">
        <v>0</v>
      </c>
      <c r="F37" s="92" t="s">
        <v>90</v>
      </c>
      <c r="G37" s="109">
        <v>200301</v>
      </c>
      <c r="H37" s="110">
        <v>300</v>
      </c>
      <c r="I37" s="111">
        <v>0</v>
      </c>
      <c r="J37" s="65"/>
    </row>
    <row r="38" spans="1:10" s="1" customFormat="1" ht="15.6" customHeight="1" x14ac:dyDescent="0.2">
      <c r="A38" s="503"/>
      <c r="B38" s="108" t="s">
        <v>99</v>
      </c>
      <c r="C38" s="99" t="s">
        <v>100</v>
      </c>
      <c r="D38" s="92" t="s">
        <v>79</v>
      </c>
      <c r="E38" s="98">
        <v>0</v>
      </c>
      <c r="F38" s="100" t="s">
        <v>93</v>
      </c>
      <c r="G38" s="76">
        <v>200301</v>
      </c>
      <c r="H38" s="88">
        <v>0</v>
      </c>
      <c r="I38" s="112">
        <v>0</v>
      </c>
      <c r="J38" s="37"/>
    </row>
    <row r="39" spans="1:10" s="1" customFormat="1" ht="16.149999999999999" customHeight="1" thickBot="1" x14ac:dyDescent="0.25">
      <c r="A39" s="503"/>
      <c r="B39" s="108" t="s">
        <v>101</v>
      </c>
      <c r="C39" s="101" t="s">
        <v>85</v>
      </c>
      <c r="D39" s="102" t="s">
        <v>79</v>
      </c>
      <c r="E39" s="103">
        <v>0</v>
      </c>
      <c r="F39" s="94" t="s">
        <v>93</v>
      </c>
      <c r="G39" s="113">
        <v>200301</v>
      </c>
      <c r="H39" s="90">
        <v>900</v>
      </c>
      <c r="I39" s="114">
        <v>0</v>
      </c>
      <c r="J39" s="37"/>
    </row>
    <row r="40" spans="1:10" s="1" customFormat="1" ht="15" customHeight="1" thickBot="1" x14ac:dyDescent="0.25">
      <c r="A40" s="503"/>
      <c r="B40" s="10" t="s">
        <v>102</v>
      </c>
      <c r="C40" s="60" t="s">
        <v>103</v>
      </c>
      <c r="D40" s="61" t="s">
        <v>62</v>
      </c>
      <c r="E40" s="62">
        <v>0</v>
      </c>
      <c r="F40" s="63" t="s">
        <v>63</v>
      </c>
      <c r="G40" s="115">
        <v>200301</v>
      </c>
      <c r="H40" s="83">
        <f>SUM(H41:H42)</f>
        <v>600</v>
      </c>
      <c r="I40" s="107">
        <v>0</v>
      </c>
      <c r="J40" s="65"/>
    </row>
    <row r="41" spans="1:10" s="1" customFormat="1" ht="15.6" customHeight="1" x14ac:dyDescent="0.2">
      <c r="A41" s="503"/>
      <c r="B41" s="108" t="s">
        <v>104</v>
      </c>
      <c r="C41" s="97" t="s">
        <v>105</v>
      </c>
      <c r="D41" s="92" t="s">
        <v>79</v>
      </c>
      <c r="E41" s="98">
        <v>0</v>
      </c>
      <c r="F41" s="92" t="s">
        <v>90</v>
      </c>
      <c r="G41" s="109">
        <v>200301</v>
      </c>
      <c r="H41" s="110">
        <v>600</v>
      </c>
      <c r="I41" s="111">
        <v>0</v>
      </c>
      <c r="J41" s="65"/>
    </row>
    <row r="42" spans="1:10" s="1" customFormat="1" ht="16.149999999999999" customHeight="1" thickBot="1" x14ac:dyDescent="0.25">
      <c r="A42" s="503"/>
      <c r="B42" s="108" t="s">
        <v>106</v>
      </c>
      <c r="C42" s="101" t="s">
        <v>85</v>
      </c>
      <c r="D42" s="102" t="s">
        <v>79</v>
      </c>
      <c r="E42" s="103">
        <v>0</v>
      </c>
      <c r="F42" s="94" t="s">
        <v>93</v>
      </c>
      <c r="G42" s="81">
        <v>200301</v>
      </c>
      <c r="H42" s="116">
        <v>0</v>
      </c>
      <c r="I42" s="117">
        <v>0</v>
      </c>
      <c r="J42" s="37"/>
    </row>
    <row r="43" spans="1:10" s="1" customFormat="1" ht="15.6" customHeight="1" thickBot="1" x14ac:dyDescent="0.25">
      <c r="A43" s="503"/>
      <c r="B43" s="10" t="s">
        <v>107</v>
      </c>
      <c r="C43" s="63" t="s">
        <v>108</v>
      </c>
      <c r="D43" s="63" t="s">
        <v>76</v>
      </c>
      <c r="E43" s="91">
        <v>0</v>
      </c>
      <c r="F43" s="63">
        <v>2023</v>
      </c>
      <c r="G43" s="14">
        <v>200302</v>
      </c>
      <c r="H43" s="83">
        <f>SUM(H44:H44)</f>
        <v>800</v>
      </c>
      <c r="I43" s="83">
        <f>SUM(I44:I44)</f>
        <v>0</v>
      </c>
      <c r="J43" s="44"/>
    </row>
    <row r="44" spans="1:10" s="44" customFormat="1" ht="14.45" customHeight="1" thickBot="1" x14ac:dyDescent="0.25">
      <c r="A44" s="503"/>
      <c r="B44" s="49" t="s">
        <v>109</v>
      </c>
      <c r="C44" s="92" t="s">
        <v>110</v>
      </c>
      <c r="D44" s="118" t="s">
        <v>76</v>
      </c>
      <c r="E44" s="119">
        <v>0</v>
      </c>
      <c r="F44" s="92" t="s">
        <v>111</v>
      </c>
      <c r="G44" s="20">
        <v>200302</v>
      </c>
      <c r="H44" s="20">
        <v>800</v>
      </c>
      <c r="I44" s="20">
        <v>0</v>
      </c>
    </row>
    <row r="45" spans="1:10" s="1" customFormat="1" ht="14.45" customHeight="1" thickBot="1" x14ac:dyDescent="0.25">
      <c r="A45" s="503"/>
      <c r="B45" s="10" t="s">
        <v>112</v>
      </c>
      <c r="C45" s="120" t="s">
        <v>113</v>
      </c>
      <c r="D45" s="63" t="s">
        <v>114</v>
      </c>
      <c r="E45" s="62">
        <v>0</v>
      </c>
      <c r="F45" s="121" t="s">
        <v>63</v>
      </c>
      <c r="G45" s="14">
        <v>200300</v>
      </c>
      <c r="H45" s="83">
        <f>SUM(H46:H50)</f>
        <v>7800</v>
      </c>
      <c r="I45" s="83">
        <f>SUM(I46:I50)</f>
        <v>600</v>
      </c>
      <c r="J45" s="44"/>
    </row>
    <row r="46" spans="1:10" s="44" customFormat="1" ht="14.45" customHeight="1" x14ac:dyDescent="0.2">
      <c r="A46" s="503"/>
      <c r="B46" s="15" t="s">
        <v>115</v>
      </c>
      <c r="C46" s="84" t="s">
        <v>116</v>
      </c>
      <c r="D46" s="97" t="s">
        <v>114</v>
      </c>
      <c r="E46" s="122">
        <v>0</v>
      </c>
      <c r="F46" s="123" t="s">
        <v>53</v>
      </c>
      <c r="G46" s="20">
        <v>200300</v>
      </c>
      <c r="H46" s="84">
        <v>400</v>
      </c>
      <c r="I46" s="84">
        <v>0</v>
      </c>
    </row>
    <row r="47" spans="1:10" s="44" customFormat="1" ht="14.45" customHeight="1" x14ac:dyDescent="0.2">
      <c r="A47" s="503"/>
      <c r="B47" s="21" t="s">
        <v>117</v>
      </c>
      <c r="C47" s="99" t="s">
        <v>118</v>
      </c>
      <c r="D47" s="99" t="s">
        <v>114</v>
      </c>
      <c r="E47" s="124">
        <v>0</v>
      </c>
      <c r="F47" s="123" t="s">
        <v>53</v>
      </c>
      <c r="G47" s="25">
        <v>200300</v>
      </c>
      <c r="H47" s="88">
        <v>800</v>
      </c>
      <c r="I47" s="88">
        <v>0</v>
      </c>
    </row>
    <row r="48" spans="1:10" s="44" customFormat="1" ht="14.45" customHeight="1" x14ac:dyDescent="0.2">
      <c r="A48" s="503"/>
      <c r="B48" s="21" t="s">
        <v>119</v>
      </c>
      <c r="C48" s="99" t="s">
        <v>120</v>
      </c>
      <c r="D48" s="99" t="s">
        <v>114</v>
      </c>
      <c r="E48" s="124">
        <v>0</v>
      </c>
      <c r="F48" s="123" t="s">
        <v>53</v>
      </c>
      <c r="G48" s="25">
        <v>200300</v>
      </c>
      <c r="H48" s="88">
        <v>400</v>
      </c>
      <c r="I48" s="88">
        <v>0</v>
      </c>
    </row>
    <row r="49" spans="1:10" s="44" customFormat="1" ht="14.45" customHeight="1" x14ac:dyDescent="0.2">
      <c r="A49" s="503"/>
      <c r="B49" s="21" t="s">
        <v>121</v>
      </c>
      <c r="C49" s="99" t="s">
        <v>122</v>
      </c>
      <c r="D49" s="99" t="s">
        <v>114</v>
      </c>
      <c r="E49" s="125">
        <v>0</v>
      </c>
      <c r="F49" s="123" t="s">
        <v>53</v>
      </c>
      <c r="G49" s="25">
        <v>200300</v>
      </c>
      <c r="H49" s="88">
        <v>5000</v>
      </c>
      <c r="I49" s="88">
        <v>0</v>
      </c>
    </row>
    <row r="50" spans="1:10" s="44" customFormat="1" ht="14.45" customHeight="1" thickBot="1" x14ac:dyDescent="0.25">
      <c r="A50" s="503"/>
      <c r="B50" s="21" t="s">
        <v>123</v>
      </c>
      <c r="C50" s="102" t="s">
        <v>124</v>
      </c>
      <c r="D50" s="102" t="s">
        <v>114</v>
      </c>
      <c r="E50" s="103">
        <v>0</v>
      </c>
      <c r="F50" s="123" t="s">
        <v>53</v>
      </c>
      <c r="G50" s="30">
        <v>200300</v>
      </c>
      <c r="H50" s="90">
        <v>1200</v>
      </c>
      <c r="I50" s="90">
        <v>600</v>
      </c>
    </row>
    <row r="51" spans="1:10" s="1" customFormat="1" ht="15" customHeight="1" thickBot="1" x14ac:dyDescent="0.25">
      <c r="A51" s="503"/>
      <c r="B51" s="10" t="s">
        <v>125</v>
      </c>
      <c r="C51" s="60" t="s">
        <v>126</v>
      </c>
      <c r="D51" s="61" t="s">
        <v>62</v>
      </c>
      <c r="E51" s="62">
        <v>0</v>
      </c>
      <c r="F51" s="63" t="s">
        <v>63</v>
      </c>
      <c r="G51" s="126">
        <v>200303</v>
      </c>
      <c r="H51" s="83">
        <f>SUM(H52:H53)</f>
        <v>2600</v>
      </c>
      <c r="I51" s="107">
        <f>SUM(I52:I53)</f>
        <v>0</v>
      </c>
      <c r="J51" s="65"/>
    </row>
    <row r="52" spans="1:10" s="1" customFormat="1" ht="15.6" customHeight="1" x14ac:dyDescent="0.2">
      <c r="A52" s="503"/>
      <c r="B52" s="108" t="s">
        <v>127</v>
      </c>
      <c r="C52" s="97" t="s">
        <v>128</v>
      </c>
      <c r="D52" s="92" t="s">
        <v>79</v>
      </c>
      <c r="E52" s="98">
        <v>0</v>
      </c>
      <c r="F52" s="92" t="s">
        <v>90</v>
      </c>
      <c r="G52" s="127">
        <v>200303</v>
      </c>
      <c r="H52" s="110">
        <v>600</v>
      </c>
      <c r="I52" s="127">
        <v>0</v>
      </c>
      <c r="J52" s="65"/>
    </row>
    <row r="53" spans="1:10" s="1" customFormat="1" ht="16.149999999999999" customHeight="1" thickBot="1" x14ac:dyDescent="0.25">
      <c r="A53" s="503"/>
      <c r="B53" s="108" t="s">
        <v>129</v>
      </c>
      <c r="C53" s="101" t="s">
        <v>85</v>
      </c>
      <c r="D53" s="102" t="s">
        <v>79</v>
      </c>
      <c r="E53" s="103">
        <v>0</v>
      </c>
      <c r="F53" s="94" t="s">
        <v>93</v>
      </c>
      <c r="G53" s="82">
        <v>200303</v>
      </c>
      <c r="H53" s="116">
        <v>2000</v>
      </c>
      <c r="I53" s="82">
        <v>0</v>
      </c>
      <c r="J53" s="37"/>
    </row>
    <row r="54" spans="1:10" s="1" customFormat="1" ht="14.45" customHeight="1" thickBot="1" x14ac:dyDescent="0.25">
      <c r="A54" s="503"/>
      <c r="B54" s="10" t="s">
        <v>130</v>
      </c>
      <c r="C54" s="11" t="s">
        <v>131</v>
      </c>
      <c r="D54" s="11" t="s">
        <v>132</v>
      </c>
      <c r="E54" s="128">
        <v>0</v>
      </c>
      <c r="F54" s="63">
        <v>2023</v>
      </c>
      <c r="G54" s="14">
        <v>200308</v>
      </c>
      <c r="H54" s="14">
        <f>SUM(H55:H59)</f>
        <v>1400</v>
      </c>
      <c r="I54" s="14">
        <f>SUM(I55:I59)</f>
        <v>0</v>
      </c>
      <c r="J54" s="44"/>
    </row>
    <row r="55" spans="1:10" s="44" customFormat="1" ht="14.45" customHeight="1" x14ac:dyDescent="0.2">
      <c r="A55" s="503"/>
      <c r="B55" s="49" t="s">
        <v>133</v>
      </c>
      <c r="C55" s="16" t="s">
        <v>134</v>
      </c>
      <c r="D55" s="16" t="s">
        <v>132</v>
      </c>
      <c r="E55" s="129">
        <v>0</v>
      </c>
      <c r="F55" s="92" t="s">
        <v>135</v>
      </c>
      <c r="G55" s="20">
        <v>200308</v>
      </c>
      <c r="H55" s="20">
        <v>0</v>
      </c>
      <c r="I55" s="20">
        <v>0</v>
      </c>
    </row>
    <row r="56" spans="1:10" s="44" customFormat="1" ht="14.45" customHeight="1" x14ac:dyDescent="0.2">
      <c r="A56" s="503"/>
      <c r="B56" s="49" t="s">
        <v>136</v>
      </c>
      <c r="C56" s="16" t="s">
        <v>137</v>
      </c>
      <c r="D56" s="16" t="s">
        <v>132</v>
      </c>
      <c r="E56" s="130">
        <v>0</v>
      </c>
      <c r="F56" s="92" t="s">
        <v>53</v>
      </c>
      <c r="G56" s="25">
        <v>200308</v>
      </c>
      <c r="H56" s="25">
        <v>350</v>
      </c>
      <c r="I56" s="25">
        <v>0</v>
      </c>
    </row>
    <row r="57" spans="1:10" s="44" customFormat="1" ht="14.45" customHeight="1" x14ac:dyDescent="0.2">
      <c r="A57" s="503"/>
      <c r="B57" s="49" t="s">
        <v>138</v>
      </c>
      <c r="C57" s="85" t="s">
        <v>139</v>
      </c>
      <c r="D57" s="16" t="s">
        <v>132</v>
      </c>
      <c r="E57" s="130">
        <v>0</v>
      </c>
      <c r="F57" s="92" t="s">
        <v>53</v>
      </c>
      <c r="G57" s="25">
        <v>200308</v>
      </c>
      <c r="H57" s="25">
        <v>500</v>
      </c>
      <c r="I57" s="25">
        <v>0</v>
      </c>
    </row>
    <row r="58" spans="1:10" s="44" customFormat="1" ht="14.45" customHeight="1" x14ac:dyDescent="0.2">
      <c r="A58" s="503"/>
      <c r="B58" s="49" t="s">
        <v>140</v>
      </c>
      <c r="C58" s="16" t="s">
        <v>141</v>
      </c>
      <c r="D58" s="16" t="s">
        <v>132</v>
      </c>
      <c r="E58" s="130">
        <v>0</v>
      </c>
      <c r="F58" s="92" t="s">
        <v>53</v>
      </c>
      <c r="G58" s="25">
        <v>200308</v>
      </c>
      <c r="H58" s="25">
        <v>300</v>
      </c>
      <c r="I58" s="25">
        <v>0</v>
      </c>
    </row>
    <row r="59" spans="1:10" s="44" customFormat="1" ht="14.45" customHeight="1" thickBot="1" x14ac:dyDescent="0.25">
      <c r="A59" s="503"/>
      <c r="B59" s="131" t="s">
        <v>142</v>
      </c>
      <c r="C59" s="132" t="s">
        <v>143</v>
      </c>
      <c r="D59" s="132" t="s">
        <v>132</v>
      </c>
      <c r="E59" s="133">
        <v>0</v>
      </c>
      <c r="F59" s="92" t="s">
        <v>53</v>
      </c>
      <c r="G59" s="25">
        <v>200308</v>
      </c>
      <c r="H59" s="59">
        <v>250</v>
      </c>
      <c r="I59" s="59">
        <v>0</v>
      </c>
    </row>
    <row r="60" spans="1:10" s="1" customFormat="1" ht="14.45" customHeight="1" thickBot="1" x14ac:dyDescent="0.25">
      <c r="A60" s="503"/>
      <c r="B60" s="10" t="s">
        <v>144</v>
      </c>
      <c r="C60" s="11" t="s">
        <v>145</v>
      </c>
      <c r="D60" s="11" t="s">
        <v>146</v>
      </c>
      <c r="E60" s="33">
        <v>0</v>
      </c>
      <c r="F60" s="134">
        <v>2023</v>
      </c>
      <c r="G60" s="14">
        <v>200309</v>
      </c>
      <c r="H60" s="14">
        <f>SUM(H61:H65)</f>
        <v>5850</v>
      </c>
      <c r="I60" s="14">
        <f>SUM(I61:I65)</f>
        <v>2500</v>
      </c>
      <c r="J60" s="44"/>
    </row>
    <row r="61" spans="1:10" s="44" customFormat="1" ht="14.45" customHeight="1" x14ac:dyDescent="0.2">
      <c r="A61" s="503"/>
      <c r="B61" s="49" t="s">
        <v>147</v>
      </c>
      <c r="C61" s="16" t="s">
        <v>148</v>
      </c>
      <c r="D61" s="16" t="s">
        <v>146</v>
      </c>
      <c r="E61" s="135">
        <v>0</v>
      </c>
      <c r="F61" s="136" t="s">
        <v>149</v>
      </c>
      <c r="G61" s="20">
        <v>200309</v>
      </c>
      <c r="H61" s="84">
        <v>0</v>
      </c>
      <c r="I61" s="84">
        <v>0</v>
      </c>
    </row>
    <row r="62" spans="1:10" s="44" customFormat="1" ht="14.45" customHeight="1" x14ac:dyDescent="0.2">
      <c r="A62" s="503"/>
      <c r="B62" s="137" t="s">
        <v>150</v>
      </c>
      <c r="C62" s="16" t="s">
        <v>151</v>
      </c>
      <c r="D62" s="16" t="s">
        <v>146</v>
      </c>
      <c r="E62" s="138">
        <v>0</v>
      </c>
      <c r="F62" s="139" t="s">
        <v>149</v>
      </c>
      <c r="G62" s="25">
        <v>200309</v>
      </c>
      <c r="H62" s="88">
        <v>0</v>
      </c>
      <c r="I62" s="88">
        <v>0</v>
      </c>
    </row>
    <row r="63" spans="1:10" s="44" customFormat="1" ht="14.45" customHeight="1" x14ac:dyDescent="0.2">
      <c r="A63" s="503"/>
      <c r="B63" s="21" t="s">
        <v>152</v>
      </c>
      <c r="C63" s="29" t="s">
        <v>153</v>
      </c>
      <c r="D63" s="16" t="s">
        <v>146</v>
      </c>
      <c r="E63" s="87">
        <v>0</v>
      </c>
      <c r="F63" s="140" t="s">
        <v>149</v>
      </c>
      <c r="G63" s="25">
        <v>200309</v>
      </c>
      <c r="H63" s="88">
        <v>2800</v>
      </c>
      <c r="I63" s="88">
        <v>0</v>
      </c>
    </row>
    <row r="64" spans="1:10" s="44" customFormat="1" ht="14.45" customHeight="1" x14ac:dyDescent="0.2">
      <c r="A64" s="503"/>
      <c r="B64" s="21" t="s">
        <v>154</v>
      </c>
      <c r="C64" s="85" t="s">
        <v>155</v>
      </c>
      <c r="D64" s="16" t="s">
        <v>146</v>
      </c>
      <c r="E64" s="87">
        <v>0</v>
      </c>
      <c r="F64" s="140" t="s">
        <v>149</v>
      </c>
      <c r="G64" s="25">
        <v>200309</v>
      </c>
      <c r="H64" s="88">
        <v>1550</v>
      </c>
      <c r="I64" s="88">
        <v>2500</v>
      </c>
    </row>
    <row r="65" spans="1:9" s="44" customFormat="1" ht="14.45" customHeight="1" thickBot="1" x14ac:dyDescent="0.25">
      <c r="A65" s="503"/>
      <c r="B65" s="21" t="s">
        <v>156</v>
      </c>
      <c r="C65" s="85" t="s">
        <v>143</v>
      </c>
      <c r="D65" s="16" t="s">
        <v>146</v>
      </c>
      <c r="E65" s="141">
        <v>0</v>
      </c>
      <c r="F65" s="99" t="s">
        <v>149</v>
      </c>
      <c r="G65" s="25">
        <v>200309</v>
      </c>
      <c r="H65" s="88">
        <v>1500</v>
      </c>
      <c r="I65" s="88">
        <v>0</v>
      </c>
    </row>
    <row r="66" spans="1:9" s="44" customFormat="1" ht="14.45" customHeight="1" thickBot="1" x14ac:dyDescent="0.25">
      <c r="A66" s="503"/>
      <c r="B66" s="10" t="s">
        <v>157</v>
      </c>
      <c r="C66" s="63" t="s">
        <v>158</v>
      </c>
      <c r="D66" s="142" t="s">
        <v>159</v>
      </c>
      <c r="E66" s="143">
        <v>0</v>
      </c>
      <c r="F66" s="142">
        <v>2023</v>
      </c>
      <c r="G66" s="14">
        <v>200310</v>
      </c>
      <c r="H66" s="14">
        <f>SUM(H67:H70)</f>
        <v>26500</v>
      </c>
      <c r="I66" s="144">
        <f>SUM(I67:I70)</f>
        <v>14000</v>
      </c>
    </row>
    <row r="67" spans="1:9" s="44" customFormat="1" ht="14.45" customHeight="1" x14ac:dyDescent="0.2">
      <c r="A67" s="503"/>
      <c r="B67" s="15" t="s">
        <v>160</v>
      </c>
      <c r="C67" s="97" t="s">
        <v>161</v>
      </c>
      <c r="D67" s="145" t="s">
        <v>162</v>
      </c>
      <c r="E67" s="146">
        <v>0</v>
      </c>
      <c r="F67" s="145" t="s">
        <v>53</v>
      </c>
      <c r="G67" s="20">
        <v>200310</v>
      </c>
      <c r="H67" s="84">
        <v>5000</v>
      </c>
      <c r="I67" s="43">
        <v>0</v>
      </c>
    </row>
    <row r="68" spans="1:9" s="44" customFormat="1" ht="14.45" customHeight="1" x14ac:dyDescent="0.2">
      <c r="A68" s="503"/>
      <c r="B68" s="21" t="s">
        <v>163</v>
      </c>
      <c r="C68" s="140" t="s">
        <v>164</v>
      </c>
      <c r="D68" s="140" t="s">
        <v>162</v>
      </c>
      <c r="E68" s="147">
        <v>0</v>
      </c>
      <c r="F68" s="99" t="s">
        <v>53</v>
      </c>
      <c r="G68" s="25">
        <v>200310</v>
      </c>
      <c r="H68" s="88">
        <v>1500</v>
      </c>
      <c r="I68" s="25">
        <v>0</v>
      </c>
    </row>
    <row r="69" spans="1:9" s="44" customFormat="1" ht="12.75" x14ac:dyDescent="0.2">
      <c r="A69" s="503"/>
      <c r="B69" s="21" t="s">
        <v>165</v>
      </c>
      <c r="C69" s="140" t="s">
        <v>166</v>
      </c>
      <c r="D69" s="140" t="s">
        <v>162</v>
      </c>
      <c r="E69" s="147">
        <v>0</v>
      </c>
      <c r="F69" s="140" t="s">
        <v>167</v>
      </c>
      <c r="G69" s="25">
        <v>200310</v>
      </c>
      <c r="H69" s="148">
        <v>6000</v>
      </c>
      <c r="I69" s="55">
        <v>0</v>
      </c>
    </row>
    <row r="70" spans="1:9" s="44" customFormat="1" ht="13.5" thickBot="1" x14ac:dyDescent="0.25">
      <c r="A70" s="503"/>
      <c r="B70" s="21" t="s">
        <v>168</v>
      </c>
      <c r="C70" s="99" t="s">
        <v>169</v>
      </c>
      <c r="D70" s="99" t="s">
        <v>170</v>
      </c>
      <c r="E70" s="147">
        <v>0</v>
      </c>
      <c r="F70" s="140" t="s">
        <v>53</v>
      </c>
      <c r="G70" s="25">
        <v>200310</v>
      </c>
      <c r="H70" s="148">
        <v>14000</v>
      </c>
      <c r="I70" s="25">
        <v>14000</v>
      </c>
    </row>
    <row r="71" spans="1:9" s="1" customFormat="1" ht="14.45" customHeight="1" thickBot="1" x14ac:dyDescent="0.25">
      <c r="A71" s="503"/>
      <c r="B71" s="10" t="s">
        <v>171</v>
      </c>
      <c r="C71" s="11" t="s">
        <v>172</v>
      </c>
      <c r="D71" s="11" t="s">
        <v>173</v>
      </c>
      <c r="E71" s="33">
        <v>0</v>
      </c>
      <c r="F71" s="11" t="s">
        <v>174</v>
      </c>
      <c r="G71" s="14">
        <v>200304</v>
      </c>
      <c r="H71" s="14">
        <f>SUM(H72:H75)</f>
        <v>4500</v>
      </c>
      <c r="I71" s="14">
        <f>SUM(I72:I75)</f>
        <v>0</v>
      </c>
    </row>
    <row r="72" spans="1:9" s="44" customFormat="1" ht="14.45" customHeight="1" x14ac:dyDescent="0.2">
      <c r="A72" s="503"/>
      <c r="B72" s="50" t="s">
        <v>175</v>
      </c>
      <c r="C72" s="16" t="s">
        <v>176</v>
      </c>
      <c r="D72" s="23" t="s">
        <v>177</v>
      </c>
      <c r="E72" s="149">
        <v>0</v>
      </c>
      <c r="F72" s="16" t="s">
        <v>178</v>
      </c>
      <c r="G72" s="25">
        <v>200304</v>
      </c>
      <c r="H72" s="25">
        <v>0</v>
      </c>
      <c r="I72" s="25">
        <v>0</v>
      </c>
    </row>
    <row r="73" spans="1:9" s="44" customFormat="1" ht="14.45" customHeight="1" x14ac:dyDescent="0.2">
      <c r="A73" s="503"/>
      <c r="B73" s="50" t="s">
        <v>179</v>
      </c>
      <c r="C73" s="29" t="s">
        <v>180</v>
      </c>
      <c r="D73" s="54" t="s">
        <v>177</v>
      </c>
      <c r="E73" s="150">
        <v>0</v>
      </c>
      <c r="F73" s="16" t="s">
        <v>178</v>
      </c>
      <c r="G73" s="25">
        <v>200304</v>
      </c>
      <c r="H73" s="25">
        <v>1250</v>
      </c>
      <c r="I73" s="25">
        <v>0</v>
      </c>
    </row>
    <row r="74" spans="1:9" s="44" customFormat="1" ht="14.45" customHeight="1" x14ac:dyDescent="0.2">
      <c r="A74" s="503"/>
      <c r="B74" s="50" t="s">
        <v>181</v>
      </c>
      <c r="C74" s="85" t="s">
        <v>182</v>
      </c>
      <c r="D74" s="26" t="s">
        <v>177</v>
      </c>
      <c r="E74" s="151">
        <v>0</v>
      </c>
      <c r="F74" s="16" t="s">
        <v>178</v>
      </c>
      <c r="G74" s="25">
        <v>200304</v>
      </c>
      <c r="H74" s="25">
        <v>2500</v>
      </c>
      <c r="I74" s="25">
        <v>0</v>
      </c>
    </row>
    <row r="75" spans="1:9" s="44" customFormat="1" ht="14.45" customHeight="1" thickBot="1" x14ac:dyDescent="0.25">
      <c r="A75" s="503"/>
      <c r="B75" s="50" t="s">
        <v>183</v>
      </c>
      <c r="C75" s="132" t="s">
        <v>184</v>
      </c>
      <c r="D75" s="132" t="s">
        <v>177</v>
      </c>
      <c r="E75" s="152">
        <v>0</v>
      </c>
      <c r="F75" s="16" t="s">
        <v>178</v>
      </c>
      <c r="G75" s="25">
        <v>200304</v>
      </c>
      <c r="H75" s="59">
        <v>750</v>
      </c>
      <c r="I75" s="59">
        <v>0</v>
      </c>
    </row>
    <row r="76" spans="1:9" s="44" customFormat="1" ht="14.45" customHeight="1" thickBot="1" x14ac:dyDescent="0.25">
      <c r="A76" s="503"/>
      <c r="B76" s="10" t="s">
        <v>185</v>
      </c>
      <c r="C76" s="11" t="s">
        <v>186</v>
      </c>
      <c r="D76" s="11" t="s">
        <v>177</v>
      </c>
      <c r="E76" s="33">
        <v>0</v>
      </c>
      <c r="F76" s="11" t="s">
        <v>174</v>
      </c>
      <c r="G76" s="153">
        <v>200305</v>
      </c>
      <c r="H76" s="153">
        <f>SUM(H77:H80)</f>
        <v>4250</v>
      </c>
      <c r="I76" s="153">
        <f>SUM(I77:I80)</f>
        <v>0</v>
      </c>
    </row>
    <row r="77" spans="1:9" s="44" customFormat="1" ht="14.45" customHeight="1" x14ac:dyDescent="0.2">
      <c r="A77" s="503"/>
      <c r="B77" s="50" t="s">
        <v>187</v>
      </c>
      <c r="C77" s="16" t="s">
        <v>188</v>
      </c>
      <c r="D77" s="23" t="s">
        <v>177</v>
      </c>
      <c r="E77" s="149">
        <v>0</v>
      </c>
      <c r="F77" s="16" t="s">
        <v>178</v>
      </c>
      <c r="G77" s="25">
        <v>200305</v>
      </c>
      <c r="H77" s="25">
        <v>0</v>
      </c>
      <c r="I77" s="25">
        <v>0</v>
      </c>
    </row>
    <row r="78" spans="1:9" s="44" customFormat="1" ht="14.45" customHeight="1" x14ac:dyDescent="0.2">
      <c r="A78" s="503"/>
      <c r="B78" s="50" t="s">
        <v>189</v>
      </c>
      <c r="C78" s="29" t="s">
        <v>190</v>
      </c>
      <c r="D78" s="23" t="s">
        <v>177</v>
      </c>
      <c r="E78" s="150">
        <v>0</v>
      </c>
      <c r="F78" s="16" t="s">
        <v>178</v>
      </c>
      <c r="G78" s="25">
        <v>200305</v>
      </c>
      <c r="H78" s="25">
        <v>0</v>
      </c>
      <c r="I78" s="25">
        <v>0</v>
      </c>
    </row>
    <row r="79" spans="1:9" s="44" customFormat="1" ht="14.45" customHeight="1" x14ac:dyDescent="0.2">
      <c r="A79" s="503"/>
      <c r="B79" s="50" t="s">
        <v>191</v>
      </c>
      <c r="C79" s="85" t="s">
        <v>192</v>
      </c>
      <c r="D79" s="23" t="s">
        <v>177</v>
      </c>
      <c r="E79" s="87">
        <v>0</v>
      </c>
      <c r="F79" s="16" t="s">
        <v>178</v>
      </c>
      <c r="G79" s="25">
        <v>200305</v>
      </c>
      <c r="H79" s="25">
        <v>4000</v>
      </c>
      <c r="I79" s="25">
        <v>0</v>
      </c>
    </row>
    <row r="80" spans="1:9" s="44" customFormat="1" ht="14.45" customHeight="1" thickBot="1" x14ac:dyDescent="0.25">
      <c r="A80" s="503"/>
      <c r="B80" s="50" t="s">
        <v>193</v>
      </c>
      <c r="C80" s="132" t="s">
        <v>184</v>
      </c>
      <c r="D80" s="154" t="s">
        <v>177</v>
      </c>
      <c r="E80" s="58">
        <v>0</v>
      </c>
      <c r="F80" s="16" t="s">
        <v>178</v>
      </c>
      <c r="G80" s="55">
        <v>200305</v>
      </c>
      <c r="H80" s="59">
        <v>250</v>
      </c>
      <c r="I80" s="59">
        <v>0</v>
      </c>
    </row>
    <row r="81" spans="1:10" s="1" customFormat="1" ht="14.45" customHeight="1" thickBot="1" x14ac:dyDescent="0.25">
      <c r="A81" s="503"/>
      <c r="B81" s="10" t="s">
        <v>194</v>
      </c>
      <c r="C81" s="11" t="s">
        <v>195</v>
      </c>
      <c r="D81" s="11" t="s">
        <v>196</v>
      </c>
      <c r="E81" s="33">
        <v>0</v>
      </c>
      <c r="F81" s="11" t="s">
        <v>197</v>
      </c>
      <c r="G81" s="14">
        <v>200306</v>
      </c>
      <c r="H81" s="83">
        <f>SUM(H82:H84)</f>
        <v>1550</v>
      </c>
      <c r="I81" s="14">
        <f>SUM(I82:I83)</f>
        <v>250</v>
      </c>
      <c r="J81" s="44"/>
    </row>
    <row r="82" spans="1:10" s="44" customFormat="1" ht="14.45" customHeight="1" x14ac:dyDescent="0.2">
      <c r="A82" s="503"/>
      <c r="B82" s="50" t="s">
        <v>198</v>
      </c>
      <c r="C82" s="85" t="s">
        <v>199</v>
      </c>
      <c r="D82" s="23" t="s">
        <v>196</v>
      </c>
      <c r="E82" s="149">
        <v>0</v>
      </c>
      <c r="F82" s="16" t="s">
        <v>111</v>
      </c>
      <c r="G82" s="25">
        <v>200306</v>
      </c>
      <c r="H82" s="88">
        <v>300</v>
      </c>
      <c r="I82" s="25">
        <v>250</v>
      </c>
    </row>
    <row r="83" spans="1:10" s="44" customFormat="1" ht="14.45" customHeight="1" x14ac:dyDescent="0.2">
      <c r="A83" s="503"/>
      <c r="B83" s="50" t="s">
        <v>200</v>
      </c>
      <c r="C83" s="29" t="s">
        <v>143</v>
      </c>
      <c r="D83" s="54" t="s">
        <v>196</v>
      </c>
      <c r="E83" s="151">
        <v>0</v>
      </c>
      <c r="F83" s="16" t="s">
        <v>111</v>
      </c>
      <c r="G83" s="55">
        <v>200306</v>
      </c>
      <c r="H83" s="88">
        <v>250</v>
      </c>
      <c r="I83" s="55">
        <v>0</v>
      </c>
    </row>
    <row r="84" spans="1:10" s="44" customFormat="1" ht="14.45" customHeight="1" thickBot="1" x14ac:dyDescent="0.25">
      <c r="A84" s="503"/>
      <c r="B84" s="50" t="s">
        <v>201</v>
      </c>
      <c r="C84" s="57" t="s">
        <v>202</v>
      </c>
      <c r="D84" s="57" t="s">
        <v>196</v>
      </c>
      <c r="E84" s="152">
        <v>0</v>
      </c>
      <c r="F84" s="16" t="s">
        <v>203</v>
      </c>
      <c r="G84" s="25">
        <v>200306</v>
      </c>
      <c r="H84" s="116">
        <v>1000</v>
      </c>
      <c r="I84" s="59"/>
    </row>
    <row r="85" spans="1:10" s="1" customFormat="1" ht="15.6" customHeight="1" thickBot="1" x14ac:dyDescent="0.25">
      <c r="A85" s="503"/>
      <c r="B85" s="10" t="s">
        <v>204</v>
      </c>
      <c r="C85" s="63" t="s">
        <v>205</v>
      </c>
      <c r="D85" s="63" t="s">
        <v>206</v>
      </c>
      <c r="E85" s="62">
        <v>0</v>
      </c>
      <c r="F85" s="63">
        <v>2023</v>
      </c>
      <c r="G85" s="14">
        <v>200307</v>
      </c>
      <c r="H85" s="83">
        <f>H86+H87</f>
        <v>1550</v>
      </c>
      <c r="I85" s="14">
        <f>SUM(I86:I86)</f>
        <v>0</v>
      </c>
      <c r="J85" s="65"/>
    </row>
    <row r="86" spans="1:10" s="1" customFormat="1" ht="14.45" customHeight="1" x14ac:dyDescent="0.2">
      <c r="A86" s="503"/>
      <c r="B86" s="21" t="s">
        <v>207</v>
      </c>
      <c r="C86" s="92" t="s">
        <v>208</v>
      </c>
      <c r="D86" s="92" t="s">
        <v>206</v>
      </c>
      <c r="E86" s="155">
        <v>0</v>
      </c>
      <c r="F86" s="92" t="s">
        <v>53</v>
      </c>
      <c r="G86" s="25">
        <v>200307</v>
      </c>
      <c r="H86" s="88">
        <v>800</v>
      </c>
      <c r="I86" s="25">
        <v>0</v>
      </c>
      <c r="J86" s="65"/>
    </row>
    <row r="87" spans="1:10" s="1" customFormat="1" ht="15" customHeight="1" thickBot="1" x14ac:dyDescent="0.25">
      <c r="A87" s="503"/>
      <c r="B87" s="21" t="s">
        <v>209</v>
      </c>
      <c r="C87" s="102" t="s">
        <v>210</v>
      </c>
      <c r="D87" s="92" t="s">
        <v>206</v>
      </c>
      <c r="E87" s="156">
        <v>0</v>
      </c>
      <c r="F87" s="92" t="s">
        <v>53</v>
      </c>
      <c r="G87" s="30">
        <v>200307</v>
      </c>
      <c r="H87" s="90">
        <v>750</v>
      </c>
      <c r="I87" s="47"/>
      <c r="J87" s="65"/>
    </row>
    <row r="88" spans="1:10" s="1" customFormat="1" ht="15.6" customHeight="1" thickBot="1" x14ac:dyDescent="0.25">
      <c r="A88" s="503"/>
      <c r="B88" s="10" t="s">
        <v>211</v>
      </c>
      <c r="C88" s="11" t="s">
        <v>212</v>
      </c>
      <c r="D88" s="11" t="s">
        <v>213</v>
      </c>
      <c r="E88" s="33">
        <v>0</v>
      </c>
      <c r="F88" s="11">
        <v>2023</v>
      </c>
      <c r="G88" s="14">
        <v>200440</v>
      </c>
      <c r="H88" s="14">
        <f>SUM(H89+H90)</f>
        <v>0</v>
      </c>
      <c r="I88" s="14">
        <f>SUM(I89)</f>
        <v>0</v>
      </c>
      <c r="J88" s="65"/>
    </row>
    <row r="89" spans="1:10" s="1" customFormat="1" ht="15" customHeight="1" x14ac:dyDescent="0.2">
      <c r="A89" s="503"/>
      <c r="B89" s="38" t="s">
        <v>214</v>
      </c>
      <c r="C89" s="29" t="s">
        <v>215</v>
      </c>
      <c r="D89" s="29" t="s">
        <v>213</v>
      </c>
      <c r="E89" s="157">
        <v>0</v>
      </c>
      <c r="F89" s="29" t="s">
        <v>53</v>
      </c>
      <c r="G89" s="30">
        <v>200440</v>
      </c>
      <c r="H89" s="30">
        <v>0</v>
      </c>
      <c r="I89" s="30">
        <v>0</v>
      </c>
      <c r="J89" s="65"/>
    </row>
    <row r="90" spans="1:10" s="1" customFormat="1" ht="15" customHeight="1" thickBot="1" x14ac:dyDescent="0.25">
      <c r="A90" s="504"/>
      <c r="B90" s="28" t="s">
        <v>216</v>
      </c>
      <c r="C90" s="57" t="s">
        <v>217</v>
      </c>
      <c r="D90" s="57" t="s">
        <v>218</v>
      </c>
      <c r="E90" s="133">
        <v>0</v>
      </c>
      <c r="F90" s="57" t="s">
        <v>53</v>
      </c>
      <c r="G90" s="59">
        <v>200440</v>
      </c>
      <c r="H90" s="59">
        <v>0</v>
      </c>
      <c r="I90" s="59">
        <v>0</v>
      </c>
      <c r="J90" s="65"/>
    </row>
    <row r="91" spans="1:10" s="1" customFormat="1" ht="15.6" customHeight="1" thickBot="1" x14ac:dyDescent="0.25">
      <c r="A91" s="503" t="s">
        <v>219</v>
      </c>
      <c r="B91" s="10" t="s">
        <v>220</v>
      </c>
      <c r="C91" s="11" t="s">
        <v>221</v>
      </c>
      <c r="D91" s="11" t="s">
        <v>222</v>
      </c>
      <c r="E91" s="128">
        <v>0</v>
      </c>
      <c r="F91" s="11" t="s">
        <v>149</v>
      </c>
      <c r="G91" s="14">
        <v>200401</v>
      </c>
      <c r="H91" s="14">
        <f>SUM(H92:H94)</f>
        <v>2250</v>
      </c>
      <c r="I91" s="14">
        <f>SUM(I92:I94)</f>
        <v>1500</v>
      </c>
      <c r="J91" s="65"/>
    </row>
    <row r="92" spans="1:10" s="1" customFormat="1" ht="14.45" customHeight="1" x14ac:dyDescent="0.2">
      <c r="A92" s="503"/>
      <c r="B92" s="49" t="s">
        <v>223</v>
      </c>
      <c r="C92" s="30" t="s">
        <v>224</v>
      </c>
      <c r="D92" s="16" t="s">
        <v>225</v>
      </c>
      <c r="E92" s="158">
        <v>0</v>
      </c>
      <c r="F92" s="16" t="s">
        <v>111</v>
      </c>
      <c r="G92" s="20">
        <v>200401</v>
      </c>
      <c r="H92" s="20">
        <v>250</v>
      </c>
      <c r="I92" s="20">
        <v>0</v>
      </c>
      <c r="J92" s="65"/>
    </row>
    <row r="93" spans="1:10" s="1" customFormat="1" ht="14.45" customHeight="1" x14ac:dyDescent="0.2">
      <c r="A93" s="503"/>
      <c r="B93" s="50" t="s">
        <v>226</v>
      </c>
      <c r="C93" s="23" t="s">
        <v>227</v>
      </c>
      <c r="D93" s="23" t="s">
        <v>222</v>
      </c>
      <c r="E93" s="159">
        <v>0</v>
      </c>
      <c r="F93" s="23" t="s">
        <v>111</v>
      </c>
      <c r="G93" s="25">
        <v>200401</v>
      </c>
      <c r="H93" s="25">
        <v>0</v>
      </c>
      <c r="I93" s="25">
        <v>0</v>
      </c>
      <c r="J93" s="65"/>
    </row>
    <row r="94" spans="1:10" s="1" customFormat="1" ht="15" customHeight="1" thickBot="1" x14ac:dyDescent="0.25">
      <c r="A94" s="503"/>
      <c r="B94" s="131" t="s">
        <v>228</v>
      </c>
      <c r="C94" s="154" t="s">
        <v>229</v>
      </c>
      <c r="D94" s="23" t="s">
        <v>222</v>
      </c>
      <c r="E94" s="160">
        <v>0</v>
      </c>
      <c r="F94" s="154" t="s">
        <v>230</v>
      </c>
      <c r="G94" s="25">
        <v>200401</v>
      </c>
      <c r="H94" s="59">
        <v>2000</v>
      </c>
      <c r="I94" s="59">
        <v>1500</v>
      </c>
      <c r="J94" s="65"/>
    </row>
    <row r="95" spans="1:10" s="1" customFormat="1" ht="15.6" customHeight="1" thickBot="1" x14ac:dyDescent="0.25">
      <c r="A95" s="503"/>
      <c r="B95" s="10" t="s">
        <v>231</v>
      </c>
      <c r="C95" s="11" t="s">
        <v>232</v>
      </c>
      <c r="D95" s="11" t="s">
        <v>233</v>
      </c>
      <c r="E95" s="161">
        <v>0</v>
      </c>
      <c r="F95" s="11" t="s">
        <v>234</v>
      </c>
      <c r="G95" s="14">
        <v>200430</v>
      </c>
      <c r="H95" s="14">
        <f>SUM(H96:H97)</f>
        <v>0</v>
      </c>
      <c r="I95" s="14">
        <f>SUM(I96:I97)</f>
        <v>0</v>
      </c>
      <c r="J95" s="65"/>
    </row>
    <row r="96" spans="1:10" s="1" customFormat="1" ht="14.45" customHeight="1" x14ac:dyDescent="0.2">
      <c r="A96" s="503"/>
      <c r="B96" s="15" t="s">
        <v>235</v>
      </c>
      <c r="C96" s="39" t="s">
        <v>236</v>
      </c>
      <c r="D96" s="39" t="s">
        <v>233</v>
      </c>
      <c r="E96" s="129">
        <v>0</v>
      </c>
      <c r="F96" s="39" t="s">
        <v>234</v>
      </c>
      <c r="G96" s="20">
        <v>200430</v>
      </c>
      <c r="H96" s="20">
        <v>0</v>
      </c>
      <c r="I96" s="20">
        <v>0</v>
      </c>
      <c r="J96" s="65"/>
    </row>
    <row r="97" spans="1:10" s="1" customFormat="1" ht="15" customHeight="1" thickBot="1" x14ac:dyDescent="0.25">
      <c r="A97" s="503"/>
      <c r="B97" s="28" t="s">
        <v>237</v>
      </c>
      <c r="C97" s="57" t="s">
        <v>238</v>
      </c>
      <c r="D97" s="132" t="s">
        <v>233</v>
      </c>
      <c r="E97" s="133">
        <v>0</v>
      </c>
      <c r="F97" s="57" t="s">
        <v>239</v>
      </c>
      <c r="G97" s="55">
        <v>200430</v>
      </c>
      <c r="H97" s="59">
        <v>0</v>
      </c>
      <c r="I97" s="59">
        <v>0</v>
      </c>
      <c r="J97" s="65"/>
    </row>
    <row r="98" spans="1:10" s="1" customFormat="1" ht="16.149999999999999" customHeight="1" thickBot="1" x14ac:dyDescent="0.25">
      <c r="A98" s="503"/>
      <c r="B98" s="10" t="s">
        <v>240</v>
      </c>
      <c r="C98" s="11" t="s">
        <v>241</v>
      </c>
      <c r="D98" s="61" t="s">
        <v>242</v>
      </c>
      <c r="E98" s="62">
        <v>0</v>
      </c>
      <c r="F98" s="162" t="s">
        <v>53</v>
      </c>
      <c r="G98" s="36">
        <v>200420</v>
      </c>
      <c r="H98" s="163">
        <f>SUM(H99:H101)</f>
        <v>7500</v>
      </c>
      <c r="I98" s="107">
        <f>SUM(I99:I101)</f>
        <v>0</v>
      </c>
      <c r="J98" s="65"/>
    </row>
    <row r="99" spans="1:10" s="168" customFormat="1" ht="14.45" customHeight="1" x14ac:dyDescent="0.2">
      <c r="A99" s="503"/>
      <c r="B99" s="15" t="s">
        <v>243</v>
      </c>
      <c r="C99" s="29" t="s">
        <v>244</v>
      </c>
      <c r="D99" s="29" t="s">
        <v>213</v>
      </c>
      <c r="E99" s="164">
        <v>0</v>
      </c>
      <c r="F99" s="165" t="s">
        <v>53</v>
      </c>
      <c r="G99" s="166">
        <v>200420</v>
      </c>
      <c r="H99" s="167">
        <v>7500</v>
      </c>
      <c r="I99" s="167">
        <v>0</v>
      </c>
    </row>
    <row r="100" spans="1:10" s="168" customFormat="1" ht="15" customHeight="1" x14ac:dyDescent="0.2">
      <c r="A100" s="503"/>
      <c r="B100" s="15" t="s">
        <v>245</v>
      </c>
      <c r="C100" s="86" t="s">
        <v>246</v>
      </c>
      <c r="D100" s="85" t="s">
        <v>242</v>
      </c>
      <c r="E100" s="87">
        <v>0</v>
      </c>
      <c r="F100" s="85" t="s">
        <v>53</v>
      </c>
      <c r="G100" s="169">
        <v>200420</v>
      </c>
      <c r="H100" s="170">
        <v>0</v>
      </c>
      <c r="I100" s="171">
        <v>0</v>
      </c>
    </row>
    <row r="101" spans="1:10" s="168" customFormat="1" ht="15" customHeight="1" thickBot="1" x14ac:dyDescent="0.25">
      <c r="A101" s="503"/>
      <c r="B101" s="15" t="s">
        <v>247</v>
      </c>
      <c r="C101" s="57" t="s">
        <v>248</v>
      </c>
      <c r="D101" s="132" t="s">
        <v>242</v>
      </c>
      <c r="E101" s="133">
        <v>0</v>
      </c>
      <c r="F101" s="132" t="s">
        <v>53</v>
      </c>
      <c r="G101" s="172">
        <v>200420</v>
      </c>
      <c r="H101" s="173">
        <v>0</v>
      </c>
      <c r="I101" s="174">
        <v>0</v>
      </c>
    </row>
    <row r="102" spans="1:10" s="168" customFormat="1" ht="15" customHeight="1" thickBot="1" x14ac:dyDescent="0.25">
      <c r="A102" s="503"/>
      <c r="B102" s="10" t="s">
        <v>249</v>
      </c>
      <c r="C102" s="11" t="s">
        <v>250</v>
      </c>
      <c r="D102" s="11" t="s">
        <v>251</v>
      </c>
      <c r="E102" s="175">
        <v>0.5</v>
      </c>
      <c r="F102" s="162" t="s">
        <v>53</v>
      </c>
      <c r="G102" s="176">
        <v>200507</v>
      </c>
      <c r="H102" s="177">
        <f>SUM(H103:H106)</f>
        <v>2175</v>
      </c>
      <c r="I102" s="177">
        <f>SUM(I103:I106)</f>
        <v>0</v>
      </c>
    </row>
    <row r="103" spans="1:10" s="168" customFormat="1" ht="14.45" customHeight="1" x14ac:dyDescent="0.2">
      <c r="A103" s="503"/>
      <c r="B103" s="15" t="s">
        <v>252</v>
      </c>
      <c r="C103" s="165" t="s">
        <v>253</v>
      </c>
      <c r="D103" s="165" t="s">
        <v>251</v>
      </c>
      <c r="E103" s="157">
        <v>0</v>
      </c>
      <c r="F103" s="29" t="s">
        <v>53</v>
      </c>
      <c r="G103" s="169">
        <v>200507</v>
      </c>
      <c r="H103" s="167">
        <v>350</v>
      </c>
      <c r="I103" s="170">
        <v>0</v>
      </c>
    </row>
    <row r="104" spans="1:10" s="168" customFormat="1" ht="14.45" customHeight="1" x14ac:dyDescent="0.2">
      <c r="A104" s="503"/>
      <c r="B104" s="15" t="s">
        <v>254</v>
      </c>
      <c r="C104" s="29" t="s">
        <v>255</v>
      </c>
      <c r="D104" s="29" t="s">
        <v>251</v>
      </c>
      <c r="E104" s="164">
        <v>0</v>
      </c>
      <c r="F104" s="86" t="s">
        <v>53</v>
      </c>
      <c r="G104" s="178">
        <v>200507</v>
      </c>
      <c r="H104" s="170">
        <v>450</v>
      </c>
      <c r="I104" s="171">
        <v>0</v>
      </c>
    </row>
    <row r="105" spans="1:10" s="168" customFormat="1" ht="15" customHeight="1" x14ac:dyDescent="0.2">
      <c r="A105" s="503"/>
      <c r="B105" s="15" t="s">
        <v>256</v>
      </c>
      <c r="C105" s="86" t="s">
        <v>257</v>
      </c>
      <c r="D105" s="86" t="s">
        <v>251</v>
      </c>
      <c r="E105" s="87">
        <v>0</v>
      </c>
      <c r="F105" s="86" t="s">
        <v>53</v>
      </c>
      <c r="G105" s="178">
        <v>200507</v>
      </c>
      <c r="H105" s="171">
        <v>1000</v>
      </c>
      <c r="I105" s="171">
        <v>0</v>
      </c>
    </row>
    <row r="106" spans="1:10" s="168" customFormat="1" ht="15" customHeight="1" thickBot="1" x14ac:dyDescent="0.25">
      <c r="A106" s="503"/>
      <c r="B106" s="15" t="s">
        <v>258</v>
      </c>
      <c r="C106" s="57" t="s">
        <v>259</v>
      </c>
      <c r="D106" s="57" t="s">
        <v>251</v>
      </c>
      <c r="E106" s="133">
        <v>0</v>
      </c>
      <c r="F106" s="57" t="s">
        <v>53</v>
      </c>
      <c r="G106" s="172">
        <v>200507</v>
      </c>
      <c r="H106" s="174">
        <v>375</v>
      </c>
      <c r="I106" s="174">
        <v>0</v>
      </c>
    </row>
    <row r="107" spans="1:10" s="168" customFormat="1" ht="15" customHeight="1" thickBot="1" x14ac:dyDescent="0.25">
      <c r="A107" s="503"/>
      <c r="B107" s="10" t="s">
        <v>260</v>
      </c>
      <c r="C107" s="179" t="s">
        <v>261</v>
      </c>
      <c r="D107" s="179" t="s">
        <v>262</v>
      </c>
      <c r="E107" s="180">
        <v>0</v>
      </c>
      <c r="F107" s="181" t="s">
        <v>53</v>
      </c>
      <c r="G107" s="176">
        <v>200504</v>
      </c>
      <c r="H107" s="177">
        <f>SUM(H108:H110)</f>
        <v>4000</v>
      </c>
      <c r="I107" s="177">
        <f>SUM(I108:I110)</f>
        <v>0</v>
      </c>
      <c r="J107" s="65"/>
    </row>
    <row r="108" spans="1:10" s="168" customFormat="1" ht="15" customHeight="1" x14ac:dyDescent="0.2">
      <c r="A108" s="503"/>
      <c r="B108" s="15" t="s">
        <v>263</v>
      </c>
      <c r="C108" s="182" t="s">
        <v>264</v>
      </c>
      <c r="D108" s="165" t="s">
        <v>262</v>
      </c>
      <c r="E108" s="183">
        <v>0</v>
      </c>
      <c r="F108" s="165" t="s">
        <v>53</v>
      </c>
      <c r="G108" s="166">
        <v>200504</v>
      </c>
      <c r="H108" s="184">
        <v>3000</v>
      </c>
      <c r="I108" s="185">
        <v>0</v>
      </c>
    </row>
    <row r="109" spans="1:10" s="168" customFormat="1" ht="15" customHeight="1" x14ac:dyDescent="0.2">
      <c r="A109" s="503"/>
      <c r="B109" s="15" t="s">
        <v>265</v>
      </c>
      <c r="C109" s="86" t="s">
        <v>266</v>
      </c>
      <c r="D109" s="85" t="s">
        <v>262</v>
      </c>
      <c r="E109" s="87">
        <v>0</v>
      </c>
      <c r="F109" s="29" t="s">
        <v>53</v>
      </c>
      <c r="G109" s="169">
        <v>200504</v>
      </c>
      <c r="H109" s="186">
        <v>0</v>
      </c>
      <c r="I109" s="186">
        <v>0</v>
      </c>
    </row>
    <row r="110" spans="1:10" s="168" customFormat="1" ht="15" customHeight="1" thickBot="1" x14ac:dyDescent="0.25">
      <c r="A110" s="503"/>
      <c r="B110" s="15" t="s">
        <v>267</v>
      </c>
      <c r="C110" s="57" t="s">
        <v>268</v>
      </c>
      <c r="D110" s="132" t="s">
        <v>262</v>
      </c>
      <c r="E110" s="133">
        <v>0</v>
      </c>
      <c r="F110" s="57" t="s">
        <v>53</v>
      </c>
      <c r="G110" s="172">
        <v>200504</v>
      </c>
      <c r="H110" s="173">
        <v>1000</v>
      </c>
      <c r="I110" s="173">
        <v>0</v>
      </c>
    </row>
    <row r="111" spans="1:10" s="168" customFormat="1" ht="15" customHeight="1" thickBot="1" x14ac:dyDescent="0.25">
      <c r="A111" s="503"/>
      <c r="B111" s="187" t="s">
        <v>269</v>
      </c>
      <c r="C111" s="11" t="s">
        <v>270</v>
      </c>
      <c r="D111" s="11" t="s">
        <v>262</v>
      </c>
      <c r="E111" s="175">
        <v>0</v>
      </c>
      <c r="F111" s="162" t="s">
        <v>53</v>
      </c>
      <c r="G111" s="176">
        <v>200506</v>
      </c>
      <c r="H111" s="176">
        <f>SUM(H112:H114)</f>
        <v>3500</v>
      </c>
      <c r="I111" s="177">
        <f>SUM(I112:I114)</f>
        <v>0</v>
      </c>
      <c r="J111" s="65"/>
    </row>
    <row r="112" spans="1:10" s="168" customFormat="1" ht="15" customHeight="1" x14ac:dyDescent="0.2">
      <c r="A112" s="503"/>
      <c r="B112" s="188" t="s">
        <v>271</v>
      </c>
      <c r="C112" s="29" t="s">
        <v>264</v>
      </c>
      <c r="D112" s="182" t="s">
        <v>262</v>
      </c>
      <c r="E112" s="164">
        <v>0</v>
      </c>
      <c r="F112" s="182" t="s">
        <v>53</v>
      </c>
      <c r="G112" s="169">
        <v>200506</v>
      </c>
      <c r="H112" s="189">
        <v>2500</v>
      </c>
      <c r="I112" s="170">
        <v>0</v>
      </c>
    </row>
    <row r="113" spans="1:10" s="168" customFormat="1" ht="15" customHeight="1" x14ac:dyDescent="0.2">
      <c r="A113" s="503"/>
      <c r="B113" s="190" t="s">
        <v>272</v>
      </c>
      <c r="C113" s="86" t="s">
        <v>266</v>
      </c>
      <c r="D113" s="86" t="s">
        <v>262</v>
      </c>
      <c r="E113" s="87">
        <v>0</v>
      </c>
      <c r="F113" s="85" t="s">
        <v>53</v>
      </c>
      <c r="G113" s="178">
        <v>200506</v>
      </c>
      <c r="H113" s="186">
        <v>0</v>
      </c>
      <c r="I113" s="186">
        <v>0</v>
      </c>
    </row>
    <row r="114" spans="1:10" s="168" customFormat="1" ht="15" customHeight="1" thickBot="1" x14ac:dyDescent="0.25">
      <c r="A114" s="503"/>
      <c r="B114" s="56" t="s">
        <v>273</v>
      </c>
      <c r="C114" s="57" t="s">
        <v>268</v>
      </c>
      <c r="D114" s="57" t="s">
        <v>262</v>
      </c>
      <c r="E114" s="133">
        <v>0</v>
      </c>
      <c r="F114" s="132" t="s">
        <v>53</v>
      </c>
      <c r="G114" s="172">
        <v>200506</v>
      </c>
      <c r="H114" s="173">
        <v>1000</v>
      </c>
      <c r="I114" s="173">
        <v>0</v>
      </c>
    </row>
    <row r="115" spans="1:10" s="1" customFormat="1" ht="14.45" customHeight="1" thickBot="1" x14ac:dyDescent="0.25">
      <c r="A115" s="503"/>
      <c r="B115" s="10" t="s">
        <v>274</v>
      </c>
      <c r="C115" s="63" t="s">
        <v>275</v>
      </c>
      <c r="D115" s="63" t="s">
        <v>276</v>
      </c>
      <c r="E115" s="62">
        <v>0</v>
      </c>
      <c r="F115" s="63" t="s">
        <v>234</v>
      </c>
      <c r="G115" s="83">
        <v>200402</v>
      </c>
      <c r="H115" s="83">
        <f>SUM(H116:H117)</f>
        <v>150</v>
      </c>
      <c r="I115" s="83">
        <f>SUM(I116:I117)</f>
        <v>0</v>
      </c>
      <c r="J115" s="65"/>
    </row>
    <row r="116" spans="1:10" s="44" customFormat="1" ht="14.45" customHeight="1" x14ac:dyDescent="0.2">
      <c r="A116" s="503"/>
      <c r="B116" s="49" t="s">
        <v>277</v>
      </c>
      <c r="C116" s="92" t="s">
        <v>278</v>
      </c>
      <c r="D116" s="92" t="s">
        <v>279</v>
      </c>
      <c r="E116" s="98">
        <v>0</v>
      </c>
      <c r="F116" s="92" t="s">
        <v>234</v>
      </c>
      <c r="G116" s="84">
        <v>200402</v>
      </c>
      <c r="H116" s="84">
        <v>150</v>
      </c>
      <c r="I116" s="84">
        <v>0</v>
      </c>
      <c r="J116" s="65"/>
    </row>
    <row r="117" spans="1:10" s="44" customFormat="1" ht="14.45" customHeight="1" thickBot="1" x14ac:dyDescent="0.25">
      <c r="A117" s="503"/>
      <c r="B117" s="131" t="s">
        <v>280</v>
      </c>
      <c r="C117" s="94" t="s">
        <v>281</v>
      </c>
      <c r="D117" s="92" t="s">
        <v>279</v>
      </c>
      <c r="E117" s="191">
        <v>0</v>
      </c>
      <c r="F117" s="94" t="s">
        <v>111</v>
      </c>
      <c r="G117" s="88">
        <v>200402</v>
      </c>
      <c r="H117" s="96">
        <v>0</v>
      </c>
      <c r="I117" s="96">
        <v>0</v>
      </c>
    </row>
    <row r="118" spans="1:10" s="1" customFormat="1" ht="15" customHeight="1" thickBot="1" x14ac:dyDescent="0.25">
      <c r="A118" s="503"/>
      <c r="B118" s="10" t="s">
        <v>282</v>
      </c>
      <c r="C118" s="63" t="s">
        <v>283</v>
      </c>
      <c r="D118" s="63" t="s">
        <v>284</v>
      </c>
      <c r="E118" s="91">
        <v>0</v>
      </c>
      <c r="F118" s="63" t="s">
        <v>234</v>
      </c>
      <c r="G118" s="14">
        <v>200402</v>
      </c>
      <c r="H118" s="14">
        <f>SUM(H119:H120)</f>
        <v>250</v>
      </c>
      <c r="I118" s="14">
        <f>SUM(I119:I120)</f>
        <v>0</v>
      </c>
      <c r="J118" s="44"/>
    </row>
    <row r="119" spans="1:10" s="44" customFormat="1" ht="14.45" customHeight="1" x14ac:dyDescent="0.2">
      <c r="A119" s="503"/>
      <c r="B119" s="49" t="s">
        <v>285</v>
      </c>
      <c r="C119" s="92" t="s">
        <v>286</v>
      </c>
      <c r="D119" s="92" t="s">
        <v>284</v>
      </c>
      <c r="E119" s="98">
        <v>0</v>
      </c>
      <c r="F119" s="92" t="s">
        <v>234</v>
      </c>
      <c r="G119" s="25">
        <v>200402</v>
      </c>
      <c r="H119" s="25">
        <v>0</v>
      </c>
      <c r="I119" s="25">
        <v>0</v>
      </c>
    </row>
    <row r="120" spans="1:10" s="44" customFormat="1" ht="15" customHeight="1" thickBot="1" x14ac:dyDescent="0.25">
      <c r="A120" s="503"/>
      <c r="B120" s="49" t="s">
        <v>287</v>
      </c>
      <c r="C120" s="94" t="s">
        <v>184</v>
      </c>
      <c r="D120" s="92" t="s">
        <v>284</v>
      </c>
      <c r="E120" s="191">
        <v>0</v>
      </c>
      <c r="F120" s="94" t="s">
        <v>234</v>
      </c>
      <c r="G120" s="25">
        <v>200402</v>
      </c>
      <c r="H120" s="59">
        <v>250</v>
      </c>
      <c r="I120" s="59">
        <v>0</v>
      </c>
    </row>
    <row r="121" spans="1:10" s="1" customFormat="1" ht="14.45" customHeight="1" thickBot="1" x14ac:dyDescent="0.25">
      <c r="A121" s="503"/>
      <c r="B121" s="10" t="s">
        <v>288</v>
      </c>
      <c r="C121" s="63" t="s">
        <v>289</v>
      </c>
      <c r="D121" s="63" t="s">
        <v>290</v>
      </c>
      <c r="E121" s="91">
        <v>0</v>
      </c>
      <c r="F121" s="63" t="s">
        <v>111</v>
      </c>
      <c r="G121" s="14">
        <v>200402</v>
      </c>
      <c r="H121" s="14">
        <f>SUM(H122:H123)</f>
        <v>250</v>
      </c>
      <c r="I121" s="14">
        <f>SUM(I122:I123)</f>
        <v>0</v>
      </c>
      <c r="J121" s="44"/>
    </row>
    <row r="122" spans="1:10" s="44" customFormat="1" ht="14.45" customHeight="1" x14ac:dyDescent="0.2">
      <c r="A122" s="503"/>
      <c r="B122" s="50" t="s">
        <v>291</v>
      </c>
      <c r="C122" s="92" t="s">
        <v>292</v>
      </c>
      <c r="D122" s="100" t="s">
        <v>290</v>
      </c>
      <c r="E122" s="192">
        <v>0</v>
      </c>
      <c r="F122" s="92" t="s">
        <v>111</v>
      </c>
      <c r="G122" s="25">
        <v>200402</v>
      </c>
      <c r="H122" s="25">
        <v>0</v>
      </c>
      <c r="I122" s="25">
        <v>0</v>
      </c>
    </row>
    <row r="123" spans="1:10" s="44" customFormat="1" ht="14.45" customHeight="1" thickBot="1" x14ac:dyDescent="0.25">
      <c r="A123" s="503"/>
      <c r="B123" s="50" t="s">
        <v>293</v>
      </c>
      <c r="C123" s="94" t="s">
        <v>184</v>
      </c>
      <c r="D123" s="100" t="s">
        <v>290</v>
      </c>
      <c r="E123" s="191">
        <v>0</v>
      </c>
      <c r="F123" s="94" t="s">
        <v>111</v>
      </c>
      <c r="G123" s="25">
        <v>200402</v>
      </c>
      <c r="H123" s="59">
        <v>250</v>
      </c>
      <c r="I123" s="59">
        <v>0</v>
      </c>
    </row>
    <row r="124" spans="1:10" s="1" customFormat="1" ht="14.45" customHeight="1" thickBot="1" x14ac:dyDescent="0.25">
      <c r="A124" s="503"/>
      <c r="B124" s="10" t="s">
        <v>294</v>
      </c>
      <c r="C124" s="11" t="s">
        <v>295</v>
      </c>
      <c r="D124" s="11" t="s">
        <v>296</v>
      </c>
      <c r="E124" s="33">
        <v>0</v>
      </c>
      <c r="F124" s="11" t="s">
        <v>53</v>
      </c>
      <c r="G124" s="14">
        <v>200403</v>
      </c>
      <c r="H124" s="14">
        <f>SUM(H125:H128)</f>
        <v>750</v>
      </c>
      <c r="I124" s="14">
        <f>SUM(I125:I127)</f>
        <v>0</v>
      </c>
    </row>
    <row r="125" spans="1:10" s="44" customFormat="1" ht="14.45" customHeight="1" x14ac:dyDescent="0.2">
      <c r="A125" s="503"/>
      <c r="B125" s="49" t="s">
        <v>297</v>
      </c>
      <c r="C125" s="16" t="s">
        <v>298</v>
      </c>
      <c r="D125" s="193" t="s">
        <v>296</v>
      </c>
      <c r="E125" s="194">
        <v>0</v>
      </c>
      <c r="F125" s="16" t="s">
        <v>53</v>
      </c>
      <c r="G125" s="20">
        <v>200403</v>
      </c>
      <c r="H125" s="20">
        <v>250</v>
      </c>
      <c r="I125" s="20">
        <v>0</v>
      </c>
    </row>
    <row r="126" spans="1:10" s="44" customFormat="1" ht="14.45" customHeight="1" x14ac:dyDescent="0.2">
      <c r="A126" s="503"/>
      <c r="B126" s="49" t="s">
        <v>299</v>
      </c>
      <c r="C126" s="54" t="s">
        <v>300</v>
      </c>
      <c r="D126" s="193" t="s">
        <v>296</v>
      </c>
      <c r="E126" s="195">
        <v>0</v>
      </c>
      <c r="F126" s="29" t="s">
        <v>53</v>
      </c>
      <c r="G126" s="25">
        <v>200403</v>
      </c>
      <c r="H126" s="55">
        <v>250</v>
      </c>
      <c r="I126" s="55"/>
    </row>
    <row r="127" spans="1:10" s="44" customFormat="1" ht="25.5" x14ac:dyDescent="0.2">
      <c r="A127" s="503"/>
      <c r="B127" s="49" t="s">
        <v>301</v>
      </c>
      <c r="C127" s="54" t="s">
        <v>302</v>
      </c>
      <c r="D127" s="196" t="s">
        <v>296</v>
      </c>
      <c r="E127" s="197">
        <v>0</v>
      </c>
      <c r="F127" s="26" t="s">
        <v>303</v>
      </c>
      <c r="G127" s="198">
        <v>200403</v>
      </c>
      <c r="H127" s="199">
        <v>0</v>
      </c>
      <c r="I127" s="199">
        <v>0</v>
      </c>
    </row>
    <row r="128" spans="1:10" s="44" customFormat="1" ht="15" customHeight="1" thickBot="1" x14ac:dyDescent="0.25">
      <c r="A128" s="503"/>
      <c r="B128" s="49" t="s">
        <v>304</v>
      </c>
      <c r="C128" s="57" t="s">
        <v>305</v>
      </c>
      <c r="D128" s="200" t="s">
        <v>296</v>
      </c>
      <c r="E128" s="195">
        <v>0</v>
      </c>
      <c r="F128" s="29" t="s">
        <v>111</v>
      </c>
      <c r="G128" s="20">
        <v>200403</v>
      </c>
      <c r="H128" s="59">
        <v>250</v>
      </c>
      <c r="I128" s="59">
        <v>0</v>
      </c>
    </row>
    <row r="129" spans="1:10" s="1" customFormat="1" ht="28.9" customHeight="1" thickBot="1" x14ac:dyDescent="0.25">
      <c r="A129" s="503"/>
      <c r="B129" s="10" t="s">
        <v>306</v>
      </c>
      <c r="C129" s="63" t="s">
        <v>307</v>
      </c>
      <c r="D129" s="142" t="s">
        <v>308</v>
      </c>
      <c r="E129" s="143">
        <v>0</v>
      </c>
      <c r="F129" s="142" t="s">
        <v>309</v>
      </c>
      <c r="G129" s="201">
        <v>200402</v>
      </c>
      <c r="H129" s="201">
        <v>0</v>
      </c>
      <c r="I129" s="201">
        <v>0</v>
      </c>
      <c r="J129" s="44"/>
    </row>
    <row r="130" spans="1:10" s="1" customFormat="1" ht="13.5" thickBot="1" x14ac:dyDescent="0.25">
      <c r="A130" s="503"/>
      <c r="B130" s="137" t="s">
        <v>310</v>
      </c>
      <c r="C130" s="202" t="s">
        <v>311</v>
      </c>
      <c r="D130" s="203" t="s">
        <v>308</v>
      </c>
      <c r="E130" s="204">
        <v>0</v>
      </c>
      <c r="F130" s="203" t="s">
        <v>309</v>
      </c>
      <c r="G130" s="205">
        <v>200402</v>
      </c>
      <c r="H130" s="205">
        <v>0</v>
      </c>
      <c r="I130" s="205">
        <v>0</v>
      </c>
    </row>
    <row r="131" spans="1:10" s="1" customFormat="1" ht="28.9" customHeight="1" thickBot="1" x14ac:dyDescent="0.25">
      <c r="A131" s="503"/>
      <c r="B131" s="187" t="s">
        <v>312</v>
      </c>
      <c r="C131" s="206" t="s">
        <v>313</v>
      </c>
      <c r="D131" s="63" t="s">
        <v>213</v>
      </c>
      <c r="E131" s="207">
        <v>0</v>
      </c>
      <c r="F131" s="208" t="s">
        <v>53</v>
      </c>
      <c r="G131" s="209">
        <v>200400</v>
      </c>
      <c r="H131" s="210">
        <f>SUM(H132)</f>
        <v>750</v>
      </c>
      <c r="I131" s="210">
        <v>0</v>
      </c>
      <c r="J131" s="44"/>
    </row>
    <row r="132" spans="1:10" s="1" customFormat="1" ht="15" customHeight="1" thickBot="1" x14ac:dyDescent="0.25">
      <c r="A132" s="503"/>
      <c r="B132" s="211" t="s">
        <v>314</v>
      </c>
      <c r="C132" s="202" t="s">
        <v>315</v>
      </c>
      <c r="D132" s="212" t="s">
        <v>213</v>
      </c>
      <c r="E132" s="213">
        <v>0</v>
      </c>
      <c r="F132" s="214" t="s">
        <v>53</v>
      </c>
      <c r="G132" s="215">
        <v>200400</v>
      </c>
      <c r="H132" s="205">
        <v>750</v>
      </c>
      <c r="I132" s="205">
        <v>0</v>
      </c>
    </row>
    <row r="133" spans="1:10" s="1" customFormat="1" ht="13.9" customHeight="1" thickBot="1" x14ac:dyDescent="0.25">
      <c r="A133" s="503"/>
      <c r="B133" s="10" t="s">
        <v>316</v>
      </c>
      <c r="C133" s="11" t="s">
        <v>317</v>
      </c>
      <c r="D133" s="179" t="s">
        <v>318</v>
      </c>
      <c r="E133" s="216">
        <v>0</v>
      </c>
      <c r="F133" s="11">
        <v>2023</v>
      </c>
      <c r="G133" s="217">
        <v>200400</v>
      </c>
      <c r="H133" s="218">
        <f>SUM(H134:H137)</f>
        <v>2000</v>
      </c>
      <c r="I133" s="218">
        <f>SUM(I134:I136)</f>
        <v>0</v>
      </c>
    </row>
    <row r="134" spans="1:10" s="44" customFormat="1" ht="13.9" customHeight="1" x14ac:dyDescent="0.2">
      <c r="A134" s="503"/>
      <c r="B134" s="49" t="s">
        <v>319</v>
      </c>
      <c r="C134" s="16" t="s">
        <v>320</v>
      </c>
      <c r="D134" s="16" t="s">
        <v>321</v>
      </c>
      <c r="E134" s="135">
        <v>0</v>
      </c>
      <c r="F134" s="16" t="s">
        <v>322</v>
      </c>
      <c r="G134" s="219">
        <v>200400</v>
      </c>
      <c r="H134" s="20">
        <v>0</v>
      </c>
      <c r="I134" s="220">
        <v>0</v>
      </c>
    </row>
    <row r="135" spans="1:10" s="44" customFormat="1" ht="13.9" customHeight="1" x14ac:dyDescent="0.2">
      <c r="A135" s="503"/>
      <c r="B135" s="221" t="s">
        <v>323</v>
      </c>
      <c r="C135" s="26" t="s">
        <v>324</v>
      </c>
      <c r="D135" s="54" t="s">
        <v>321</v>
      </c>
      <c r="E135" s="151">
        <v>0</v>
      </c>
      <c r="F135" s="26" t="s">
        <v>325</v>
      </c>
      <c r="G135" s="222">
        <v>200400</v>
      </c>
      <c r="H135" s="55">
        <v>0</v>
      </c>
      <c r="I135" s="223">
        <v>0</v>
      </c>
    </row>
    <row r="136" spans="1:10" s="44" customFormat="1" ht="13.9" customHeight="1" x14ac:dyDescent="0.2">
      <c r="A136" s="503"/>
      <c r="B136" s="137" t="s">
        <v>326</v>
      </c>
      <c r="C136" s="86" t="s">
        <v>327</v>
      </c>
      <c r="D136" s="86" t="s">
        <v>328</v>
      </c>
      <c r="E136" s="164">
        <v>0</v>
      </c>
      <c r="F136" s="29" t="s">
        <v>53</v>
      </c>
      <c r="G136" s="219">
        <v>200400</v>
      </c>
      <c r="H136" s="25">
        <v>1000</v>
      </c>
      <c r="I136" s="25">
        <v>0</v>
      </c>
    </row>
    <row r="137" spans="1:10" s="44" customFormat="1" ht="13.9" customHeight="1" thickBot="1" x14ac:dyDescent="0.25">
      <c r="A137" s="66"/>
      <c r="B137" s="56" t="s">
        <v>329</v>
      </c>
      <c r="C137" s="224" t="s">
        <v>330</v>
      </c>
      <c r="D137" s="57" t="s">
        <v>331</v>
      </c>
      <c r="E137" s="225">
        <v>0</v>
      </c>
      <c r="F137" s="57" t="s">
        <v>332</v>
      </c>
      <c r="G137" s="226">
        <v>200400</v>
      </c>
      <c r="H137" s="30">
        <v>1000</v>
      </c>
      <c r="I137" s="30"/>
    </row>
    <row r="138" spans="1:10" s="1" customFormat="1" ht="14.45" customHeight="1" thickBot="1" x14ac:dyDescent="0.25">
      <c r="A138" s="469" t="s">
        <v>333</v>
      </c>
      <c r="B138" s="10" t="s">
        <v>334</v>
      </c>
      <c r="C138" s="105" t="s">
        <v>335</v>
      </c>
      <c r="D138" s="63" t="s">
        <v>336</v>
      </c>
      <c r="E138" s="62">
        <v>0</v>
      </c>
      <c r="F138" s="227" t="s">
        <v>337</v>
      </c>
      <c r="G138" s="83">
        <v>900200</v>
      </c>
      <c r="H138" s="83">
        <f>SUM(H139:H145)</f>
        <v>5700</v>
      </c>
      <c r="I138" s="83">
        <f>SUM(I139:I145)</f>
        <v>330</v>
      </c>
    </row>
    <row r="139" spans="1:10" s="1" customFormat="1" ht="14.45" customHeight="1" x14ac:dyDescent="0.2">
      <c r="A139" s="470"/>
      <c r="B139" s="49" t="s">
        <v>338</v>
      </c>
      <c r="C139" s="228" t="s">
        <v>339</v>
      </c>
      <c r="D139" s="20" t="s">
        <v>340</v>
      </c>
      <c r="E139" s="122">
        <v>0</v>
      </c>
      <c r="F139" s="97" t="s">
        <v>53</v>
      </c>
      <c r="G139" s="19">
        <v>900200</v>
      </c>
      <c r="H139" s="229">
        <v>2450</v>
      </c>
      <c r="I139" s="19">
        <v>0</v>
      </c>
    </row>
    <row r="140" spans="1:10" s="44" customFormat="1" ht="14.45" customHeight="1" x14ac:dyDescent="0.2">
      <c r="A140" s="470"/>
      <c r="B140" s="50" t="s">
        <v>341</v>
      </c>
      <c r="C140" s="230" t="s">
        <v>342</v>
      </c>
      <c r="D140" s="25" t="s">
        <v>340</v>
      </c>
      <c r="E140" s="124">
        <v>0</v>
      </c>
      <c r="F140" s="73" t="s">
        <v>343</v>
      </c>
      <c r="G140" s="24">
        <v>900200</v>
      </c>
      <c r="H140" s="88">
        <v>400</v>
      </c>
      <c r="I140" s="25">
        <v>0</v>
      </c>
    </row>
    <row r="141" spans="1:10" s="44" customFormat="1" ht="25.5" x14ac:dyDescent="0.2">
      <c r="A141" s="470"/>
      <c r="B141" s="49" t="s">
        <v>344</v>
      </c>
      <c r="C141" s="230" t="s">
        <v>345</v>
      </c>
      <c r="D141" s="25" t="s">
        <v>346</v>
      </c>
      <c r="E141" s="124">
        <v>0</v>
      </c>
      <c r="F141" s="73" t="s">
        <v>234</v>
      </c>
      <c r="G141" s="24">
        <v>900200</v>
      </c>
      <c r="H141" s="88">
        <v>700</v>
      </c>
      <c r="I141" s="25">
        <v>0</v>
      </c>
    </row>
    <row r="142" spans="1:10" s="44" customFormat="1" ht="12.75" x14ac:dyDescent="0.2">
      <c r="A142" s="470"/>
      <c r="B142" s="49" t="s">
        <v>347</v>
      </c>
      <c r="C142" s="230" t="s">
        <v>348</v>
      </c>
      <c r="D142" s="25" t="s">
        <v>346</v>
      </c>
      <c r="E142" s="124">
        <v>0</v>
      </c>
      <c r="F142" s="73" t="s">
        <v>234</v>
      </c>
      <c r="G142" s="24">
        <v>900200</v>
      </c>
      <c r="H142" s="88">
        <v>300</v>
      </c>
      <c r="I142" s="25">
        <v>0</v>
      </c>
    </row>
    <row r="143" spans="1:10" s="44" customFormat="1" ht="25.5" x14ac:dyDescent="0.2">
      <c r="A143" s="470"/>
      <c r="B143" s="50" t="s">
        <v>349</v>
      </c>
      <c r="C143" s="230" t="s">
        <v>350</v>
      </c>
      <c r="D143" s="25" t="s">
        <v>346</v>
      </c>
      <c r="E143" s="124">
        <v>0</v>
      </c>
      <c r="F143" s="73" t="s">
        <v>111</v>
      </c>
      <c r="G143" s="24">
        <v>900200</v>
      </c>
      <c r="H143" s="88">
        <v>600</v>
      </c>
      <c r="I143" s="25">
        <v>0</v>
      </c>
    </row>
    <row r="144" spans="1:10" s="44" customFormat="1" ht="14.45" customHeight="1" x14ac:dyDescent="0.2">
      <c r="A144" s="470"/>
      <c r="B144" s="49" t="s">
        <v>351</v>
      </c>
      <c r="C144" s="230" t="s">
        <v>352</v>
      </c>
      <c r="D144" s="25" t="s">
        <v>346</v>
      </c>
      <c r="E144" s="124">
        <v>0</v>
      </c>
      <c r="F144" s="73" t="s">
        <v>31</v>
      </c>
      <c r="G144" s="24">
        <v>900200</v>
      </c>
      <c r="H144" s="88">
        <v>1000</v>
      </c>
      <c r="I144" s="25">
        <v>330</v>
      </c>
    </row>
    <row r="145" spans="1:9" s="44" customFormat="1" ht="26.25" thickBot="1" x14ac:dyDescent="0.25">
      <c r="A145" s="470"/>
      <c r="B145" s="50" t="s">
        <v>353</v>
      </c>
      <c r="C145" s="230" t="s">
        <v>354</v>
      </c>
      <c r="D145" s="25" t="s">
        <v>346</v>
      </c>
      <c r="E145" s="124">
        <v>0</v>
      </c>
      <c r="F145" s="73" t="s">
        <v>355</v>
      </c>
      <c r="G145" s="24">
        <v>900200</v>
      </c>
      <c r="H145" s="88">
        <v>250</v>
      </c>
      <c r="I145" s="25">
        <v>0</v>
      </c>
    </row>
    <row r="146" spans="1:9" s="1" customFormat="1" ht="13.5" thickBot="1" x14ac:dyDescent="0.25">
      <c r="A146" s="469" t="s">
        <v>356</v>
      </c>
      <c r="B146" s="231" t="s">
        <v>357</v>
      </c>
      <c r="C146" s="232" t="s">
        <v>358</v>
      </c>
      <c r="D146" s="233" t="s">
        <v>242</v>
      </c>
      <c r="E146" s="234">
        <v>0</v>
      </c>
      <c r="F146" s="235" t="s">
        <v>337</v>
      </c>
      <c r="G146" s="236">
        <v>900400</v>
      </c>
      <c r="H146" s="236">
        <f>SUM(H147:H153)</f>
        <v>47505</v>
      </c>
      <c r="I146" s="237">
        <f>SUM(I147:I153)</f>
        <v>33819</v>
      </c>
    </row>
    <row r="147" spans="1:9" s="44" customFormat="1" ht="14.45" customHeight="1" x14ac:dyDescent="0.2">
      <c r="A147" s="470"/>
      <c r="B147" s="238" t="s">
        <v>359</v>
      </c>
      <c r="C147" s="239" t="s">
        <v>360</v>
      </c>
      <c r="D147" s="20" t="s">
        <v>242</v>
      </c>
      <c r="E147" s="240">
        <v>1</v>
      </c>
      <c r="F147" s="241" t="s">
        <v>322</v>
      </c>
      <c r="G147" s="242">
        <v>900400</v>
      </c>
      <c r="H147" s="243">
        <v>1000</v>
      </c>
      <c r="I147" s="244">
        <v>0</v>
      </c>
    </row>
    <row r="148" spans="1:9" s="44" customFormat="1" ht="14.45" customHeight="1" x14ac:dyDescent="0.2">
      <c r="A148" s="470"/>
      <c r="B148" s="245" t="s">
        <v>361</v>
      </c>
      <c r="C148" s="246" t="s">
        <v>362</v>
      </c>
      <c r="D148" s="25" t="s">
        <v>242</v>
      </c>
      <c r="E148" s="247">
        <v>1</v>
      </c>
      <c r="F148" s="248" t="s">
        <v>363</v>
      </c>
      <c r="G148" s="249">
        <v>900400</v>
      </c>
      <c r="H148" s="250">
        <v>1000</v>
      </c>
      <c r="I148" s="251">
        <v>0</v>
      </c>
    </row>
    <row r="149" spans="1:9" s="44" customFormat="1" ht="14.45" customHeight="1" x14ac:dyDescent="0.2">
      <c r="A149" s="470"/>
      <c r="B149" s="238" t="s">
        <v>364</v>
      </c>
      <c r="C149" s="246" t="s">
        <v>365</v>
      </c>
      <c r="D149" s="25" t="s">
        <v>242</v>
      </c>
      <c r="E149" s="247">
        <v>0.5</v>
      </c>
      <c r="F149" s="248" t="s">
        <v>363</v>
      </c>
      <c r="G149" s="249">
        <v>900400</v>
      </c>
      <c r="H149" s="250">
        <v>4000</v>
      </c>
      <c r="I149" s="251">
        <v>0</v>
      </c>
    </row>
    <row r="150" spans="1:9" s="44" customFormat="1" ht="14.45" customHeight="1" x14ac:dyDescent="0.2">
      <c r="A150" s="470"/>
      <c r="B150" s="238" t="s">
        <v>366</v>
      </c>
      <c r="C150" s="246" t="s">
        <v>367</v>
      </c>
      <c r="D150" s="25" t="s">
        <v>242</v>
      </c>
      <c r="E150" s="247">
        <v>0</v>
      </c>
      <c r="F150" s="248" t="s">
        <v>368</v>
      </c>
      <c r="G150" s="249">
        <v>900400</v>
      </c>
      <c r="H150" s="250">
        <v>33819</v>
      </c>
      <c r="I150" s="251">
        <v>0</v>
      </c>
    </row>
    <row r="151" spans="1:9" s="44" customFormat="1" ht="14.45" customHeight="1" x14ac:dyDescent="0.2">
      <c r="A151" s="470"/>
      <c r="B151" s="238" t="s">
        <v>369</v>
      </c>
      <c r="C151" s="246" t="s">
        <v>370</v>
      </c>
      <c r="D151" s="25" t="s">
        <v>242</v>
      </c>
      <c r="E151" s="247">
        <v>0</v>
      </c>
      <c r="F151" s="248" t="s">
        <v>368</v>
      </c>
      <c r="G151" s="249">
        <v>900400</v>
      </c>
      <c r="H151" s="250">
        <v>7686</v>
      </c>
      <c r="I151" s="251">
        <v>0</v>
      </c>
    </row>
    <row r="152" spans="1:9" s="44" customFormat="1" ht="14.45" customHeight="1" x14ac:dyDescent="0.2">
      <c r="A152" s="470"/>
      <c r="B152" s="252" t="s">
        <v>371</v>
      </c>
      <c r="C152" s="253" t="s">
        <v>372</v>
      </c>
      <c r="D152" s="254"/>
      <c r="E152" s="255"/>
      <c r="F152" s="256"/>
      <c r="G152" s="257">
        <v>900400</v>
      </c>
      <c r="H152" s="257">
        <v>0</v>
      </c>
      <c r="I152" s="258">
        <v>0</v>
      </c>
    </row>
    <row r="153" spans="1:9" s="44" customFormat="1" ht="15" customHeight="1" thickBot="1" x14ac:dyDescent="0.25">
      <c r="A153" s="471"/>
      <c r="B153" s="259" t="s">
        <v>371</v>
      </c>
      <c r="C153" s="260" t="s">
        <v>373</v>
      </c>
      <c r="D153" s="261"/>
      <c r="E153" s="262"/>
      <c r="F153" s="263"/>
      <c r="G153" s="264">
        <v>900400</v>
      </c>
      <c r="H153" s="264">
        <v>0</v>
      </c>
      <c r="I153" s="265">
        <v>33819</v>
      </c>
    </row>
    <row r="154" spans="1:9" s="1" customFormat="1" ht="14.45" customHeight="1" thickBot="1" x14ac:dyDescent="0.25">
      <c r="A154" s="482" t="s">
        <v>374</v>
      </c>
      <c r="B154" s="10" t="s">
        <v>375</v>
      </c>
      <c r="C154" s="266" t="s">
        <v>376</v>
      </c>
      <c r="D154" s="11" t="s">
        <v>336</v>
      </c>
      <c r="E154" s="161">
        <v>0</v>
      </c>
      <c r="F154" s="11" t="s">
        <v>53</v>
      </c>
      <c r="G154" s="14">
        <v>200501</v>
      </c>
      <c r="H154" s="14">
        <f>SUM(H155:H156)</f>
        <v>475</v>
      </c>
      <c r="I154" s="14">
        <f>SUM(I155:I156)</f>
        <v>0</v>
      </c>
    </row>
    <row r="155" spans="1:9" s="270" customFormat="1" ht="31.9" customHeight="1" x14ac:dyDescent="0.25">
      <c r="A155" s="483"/>
      <c r="B155" s="49" t="s">
        <v>377</v>
      </c>
      <c r="C155" s="267" t="s">
        <v>378</v>
      </c>
      <c r="D155" s="268" t="s">
        <v>336</v>
      </c>
      <c r="E155" s="269">
        <v>0</v>
      </c>
      <c r="F155" s="39" t="s">
        <v>322</v>
      </c>
      <c r="G155" s="20">
        <v>200501</v>
      </c>
      <c r="H155" s="20">
        <v>350</v>
      </c>
      <c r="I155" s="20">
        <v>0</v>
      </c>
    </row>
    <row r="156" spans="1:9" s="270" customFormat="1" ht="28.9" customHeight="1" thickBot="1" x14ac:dyDescent="0.3">
      <c r="A156" s="483"/>
      <c r="B156" s="50" t="s">
        <v>379</v>
      </c>
      <c r="C156" s="271" t="s">
        <v>380</v>
      </c>
      <c r="D156" s="272" t="s">
        <v>336</v>
      </c>
      <c r="E156" s="273">
        <v>0</v>
      </c>
      <c r="F156" s="85" t="s">
        <v>322</v>
      </c>
      <c r="G156" s="25">
        <v>200501</v>
      </c>
      <c r="H156" s="25">
        <v>125</v>
      </c>
      <c r="I156" s="25">
        <v>0</v>
      </c>
    </row>
    <row r="157" spans="1:9" s="1" customFormat="1" ht="14.45" customHeight="1" thickBot="1" x14ac:dyDescent="0.25">
      <c r="A157" s="483"/>
      <c r="B157" s="10" t="s">
        <v>381</v>
      </c>
      <c r="C157" s="266" t="s">
        <v>382</v>
      </c>
      <c r="D157" s="11" t="s">
        <v>336</v>
      </c>
      <c r="E157" s="13">
        <v>0</v>
      </c>
      <c r="F157" s="11" t="s">
        <v>53</v>
      </c>
      <c r="G157" s="14">
        <v>200500</v>
      </c>
      <c r="H157" s="14">
        <f>SUM(H158:H165)</f>
        <v>1380</v>
      </c>
      <c r="I157" s="14">
        <f>SUM(I158:I165)</f>
        <v>400</v>
      </c>
    </row>
    <row r="158" spans="1:9" s="270" customFormat="1" x14ac:dyDescent="0.25">
      <c r="A158" s="483"/>
      <c r="B158" s="49" t="s">
        <v>383</v>
      </c>
      <c r="C158" s="219" t="s">
        <v>384</v>
      </c>
      <c r="D158" s="39" t="s">
        <v>336</v>
      </c>
      <c r="E158" s="129">
        <v>0</v>
      </c>
      <c r="F158" s="39" t="s">
        <v>53</v>
      </c>
      <c r="G158" s="20">
        <v>200500</v>
      </c>
      <c r="H158" s="20">
        <v>0</v>
      </c>
      <c r="I158" s="20">
        <v>0</v>
      </c>
    </row>
    <row r="159" spans="1:9" s="270" customFormat="1" x14ac:dyDescent="0.25">
      <c r="A159" s="483"/>
      <c r="B159" s="49" t="s">
        <v>385</v>
      </c>
      <c r="C159" s="274" t="s">
        <v>386</v>
      </c>
      <c r="D159" s="85" t="s">
        <v>336</v>
      </c>
      <c r="E159" s="130">
        <v>0</v>
      </c>
      <c r="F159" s="85" t="s">
        <v>80</v>
      </c>
      <c r="G159" s="25">
        <v>200500</v>
      </c>
      <c r="H159" s="25">
        <v>0</v>
      </c>
      <c r="I159" s="25">
        <v>0</v>
      </c>
    </row>
    <row r="160" spans="1:9" s="270" customFormat="1" ht="31.9" customHeight="1" x14ac:dyDescent="0.25">
      <c r="A160" s="483"/>
      <c r="B160" s="49" t="s">
        <v>387</v>
      </c>
      <c r="C160" s="275" t="s">
        <v>388</v>
      </c>
      <c r="D160" s="85" t="s">
        <v>336</v>
      </c>
      <c r="E160" s="130">
        <v>0</v>
      </c>
      <c r="F160" s="85" t="s">
        <v>389</v>
      </c>
      <c r="G160" s="25">
        <v>200500</v>
      </c>
      <c r="H160" s="25">
        <v>280</v>
      </c>
      <c r="I160" s="25">
        <v>0</v>
      </c>
    </row>
    <row r="161" spans="1:10" s="270" customFormat="1" x14ac:dyDescent="0.25">
      <c r="A161" s="483"/>
      <c r="B161" s="49" t="s">
        <v>390</v>
      </c>
      <c r="C161" s="275" t="s">
        <v>391</v>
      </c>
      <c r="D161" s="85" t="s">
        <v>336</v>
      </c>
      <c r="E161" s="130">
        <v>0</v>
      </c>
      <c r="F161" s="85" t="s">
        <v>389</v>
      </c>
      <c r="G161" s="25">
        <v>200500</v>
      </c>
      <c r="H161" s="25">
        <v>0</v>
      </c>
      <c r="I161" s="25">
        <v>0</v>
      </c>
    </row>
    <row r="162" spans="1:10" s="270" customFormat="1" x14ac:dyDescent="0.25">
      <c r="A162" s="483"/>
      <c r="B162" s="49" t="s">
        <v>392</v>
      </c>
      <c r="C162" s="271" t="s">
        <v>393</v>
      </c>
      <c r="D162" s="85" t="s">
        <v>336</v>
      </c>
      <c r="E162" s="130">
        <v>0</v>
      </c>
      <c r="F162" s="85" t="s">
        <v>174</v>
      </c>
      <c r="G162" s="25">
        <v>200500</v>
      </c>
      <c r="H162" s="25">
        <v>500</v>
      </c>
      <c r="I162" s="25">
        <v>400</v>
      </c>
    </row>
    <row r="163" spans="1:10" s="270" customFormat="1" x14ac:dyDescent="0.25">
      <c r="A163" s="483"/>
      <c r="B163" s="49" t="s">
        <v>394</v>
      </c>
      <c r="C163" s="276" t="s">
        <v>395</v>
      </c>
      <c r="D163" s="85" t="s">
        <v>336</v>
      </c>
      <c r="E163" s="130">
        <v>0</v>
      </c>
      <c r="F163" s="85" t="s">
        <v>135</v>
      </c>
      <c r="G163" s="25">
        <v>200500</v>
      </c>
      <c r="H163" s="25">
        <v>350</v>
      </c>
      <c r="I163" s="25">
        <v>0</v>
      </c>
    </row>
    <row r="164" spans="1:10" s="279" customFormat="1" x14ac:dyDescent="0.25">
      <c r="A164" s="483"/>
      <c r="B164" s="49" t="s">
        <v>396</v>
      </c>
      <c r="C164" s="277" t="s">
        <v>397</v>
      </c>
      <c r="D164" s="99" t="s">
        <v>336</v>
      </c>
      <c r="E164" s="124">
        <v>0</v>
      </c>
      <c r="F164" s="99" t="s">
        <v>90</v>
      </c>
      <c r="G164" s="88">
        <v>200500</v>
      </c>
      <c r="H164" s="148">
        <v>250</v>
      </c>
      <c r="I164" s="278"/>
    </row>
    <row r="165" spans="1:10" s="270" customFormat="1" ht="15.75" thickBot="1" x14ac:dyDescent="0.3">
      <c r="A165" s="483"/>
      <c r="B165" s="49" t="s">
        <v>398</v>
      </c>
      <c r="C165" s="280" t="s">
        <v>399</v>
      </c>
      <c r="D165" s="101" t="s">
        <v>336</v>
      </c>
      <c r="E165" s="281">
        <v>0</v>
      </c>
      <c r="F165" s="101" t="s">
        <v>90</v>
      </c>
      <c r="G165" s="59">
        <v>200500</v>
      </c>
      <c r="H165" s="59">
        <v>0</v>
      </c>
      <c r="I165" s="59">
        <v>0</v>
      </c>
    </row>
    <row r="166" spans="1:10" ht="15.75" thickBot="1" x14ac:dyDescent="0.3">
      <c r="A166" s="483"/>
      <c r="B166" s="10" t="s">
        <v>400</v>
      </c>
      <c r="C166" s="282" t="s">
        <v>401</v>
      </c>
      <c r="D166" s="282" t="s">
        <v>262</v>
      </c>
      <c r="E166" s="283">
        <v>0</v>
      </c>
      <c r="F166" s="284" t="s">
        <v>53</v>
      </c>
      <c r="G166" s="285">
        <v>200508</v>
      </c>
      <c r="H166" s="176">
        <f>SUM(H167:H169)</f>
        <v>2400</v>
      </c>
      <c r="I166" s="177">
        <f>SUM(I167:I169)</f>
        <v>1000</v>
      </c>
      <c r="J166" s="65"/>
    </row>
    <row r="167" spans="1:10" x14ac:dyDescent="0.25">
      <c r="A167" s="483"/>
      <c r="B167" s="49" t="s">
        <v>402</v>
      </c>
      <c r="C167" s="145" t="s">
        <v>403</v>
      </c>
      <c r="D167" s="118" t="s">
        <v>404</v>
      </c>
      <c r="E167" s="119">
        <v>0</v>
      </c>
      <c r="F167" s="118" t="s">
        <v>53</v>
      </c>
      <c r="G167" s="286">
        <v>200508</v>
      </c>
      <c r="H167" s="287">
        <v>0</v>
      </c>
      <c r="I167" s="288">
        <v>0</v>
      </c>
    </row>
    <row r="168" spans="1:10" x14ac:dyDescent="0.25">
      <c r="A168" s="483"/>
      <c r="B168" s="50" t="s">
        <v>405</v>
      </c>
      <c r="C168" s="118" t="s">
        <v>406</v>
      </c>
      <c r="D168" s="140" t="s">
        <v>407</v>
      </c>
      <c r="E168" s="289">
        <v>0</v>
      </c>
      <c r="F168" s="140" t="s">
        <v>53</v>
      </c>
      <c r="G168" s="290">
        <v>200508</v>
      </c>
      <c r="H168" s="291">
        <v>1000</v>
      </c>
      <c r="I168" s="291">
        <v>1000</v>
      </c>
    </row>
    <row r="169" spans="1:10" ht="15.75" thickBot="1" x14ac:dyDescent="0.3">
      <c r="A169" s="483"/>
      <c r="B169" s="50" t="s">
        <v>408</v>
      </c>
      <c r="C169" s="101" t="s">
        <v>409</v>
      </c>
      <c r="D169" s="101" t="s">
        <v>262</v>
      </c>
      <c r="E169" s="292">
        <v>0</v>
      </c>
      <c r="F169" s="101" t="s">
        <v>53</v>
      </c>
      <c r="G169" s="293">
        <v>200508</v>
      </c>
      <c r="H169" s="294">
        <v>1400</v>
      </c>
      <c r="I169" s="294">
        <v>0</v>
      </c>
    </row>
    <row r="170" spans="1:10" s="1" customFormat="1" ht="13.9" customHeight="1" thickBot="1" x14ac:dyDescent="0.25">
      <c r="A170" s="483"/>
      <c r="B170" s="10" t="s">
        <v>410</v>
      </c>
      <c r="C170" s="11" t="s">
        <v>411</v>
      </c>
      <c r="D170" s="11" t="s">
        <v>412</v>
      </c>
      <c r="E170" s="161">
        <v>0</v>
      </c>
      <c r="F170" s="11" t="s">
        <v>413</v>
      </c>
      <c r="G170" s="14">
        <v>200502</v>
      </c>
      <c r="H170" s="14">
        <f>SUM(H171:H174)</f>
        <v>1000</v>
      </c>
      <c r="I170" s="14">
        <f>SUM(I171:I173)</f>
        <v>0</v>
      </c>
    </row>
    <row r="171" spans="1:10" s="44" customFormat="1" ht="13.9" customHeight="1" x14ac:dyDescent="0.2">
      <c r="A171" s="483"/>
      <c r="B171" s="49" t="s">
        <v>414</v>
      </c>
      <c r="C171" s="39" t="s">
        <v>415</v>
      </c>
      <c r="D171" s="39" t="s">
        <v>412</v>
      </c>
      <c r="E171" s="129">
        <v>0</v>
      </c>
      <c r="F171" s="39" t="s">
        <v>416</v>
      </c>
      <c r="G171" s="20">
        <v>200502</v>
      </c>
      <c r="H171" s="20">
        <v>200</v>
      </c>
      <c r="I171" s="20">
        <v>0</v>
      </c>
    </row>
    <row r="172" spans="1:10" s="270" customFormat="1" ht="13.9" customHeight="1" x14ac:dyDescent="0.25">
      <c r="A172" s="483"/>
      <c r="B172" s="50" t="s">
        <v>417</v>
      </c>
      <c r="C172" s="85" t="s">
        <v>418</v>
      </c>
      <c r="D172" s="85" t="s">
        <v>412</v>
      </c>
      <c r="E172" s="130">
        <v>0</v>
      </c>
      <c r="F172" s="85" t="s">
        <v>419</v>
      </c>
      <c r="G172" s="25">
        <v>200502</v>
      </c>
      <c r="H172" s="25">
        <v>100</v>
      </c>
      <c r="I172" s="25">
        <v>0</v>
      </c>
    </row>
    <row r="173" spans="1:10" s="270" customFormat="1" ht="13.9" customHeight="1" x14ac:dyDescent="0.25">
      <c r="A173" s="483"/>
      <c r="B173" s="50" t="s">
        <v>420</v>
      </c>
      <c r="C173" s="86" t="s">
        <v>421</v>
      </c>
      <c r="D173" s="85" t="s">
        <v>412</v>
      </c>
      <c r="E173" s="295">
        <v>0</v>
      </c>
      <c r="F173" s="85" t="s">
        <v>416</v>
      </c>
      <c r="G173" s="25">
        <v>200502</v>
      </c>
      <c r="H173" s="55">
        <v>420</v>
      </c>
      <c r="I173" s="55">
        <v>0</v>
      </c>
    </row>
    <row r="174" spans="1:10" s="270" customFormat="1" ht="13.9" customHeight="1" thickBot="1" x14ac:dyDescent="0.3">
      <c r="A174" s="484"/>
      <c r="B174" s="131" t="s">
        <v>422</v>
      </c>
      <c r="C174" s="57" t="s">
        <v>423</v>
      </c>
      <c r="D174" s="296" t="s">
        <v>412</v>
      </c>
      <c r="E174" s="58">
        <v>0</v>
      </c>
      <c r="F174" s="57" t="s">
        <v>416</v>
      </c>
      <c r="G174" s="47">
        <v>200502</v>
      </c>
      <c r="H174" s="59">
        <v>280</v>
      </c>
      <c r="I174" s="59">
        <v>0</v>
      </c>
    </row>
    <row r="175" spans="1:10" s="1" customFormat="1" ht="29.45" customHeight="1" x14ac:dyDescent="0.2"/>
    <row r="176" spans="1:10" s="1" customFormat="1" ht="54" customHeight="1" thickBot="1" x14ac:dyDescent="0.25">
      <c r="A176" s="485" t="s">
        <v>424</v>
      </c>
      <c r="B176" s="486"/>
      <c r="C176" s="486"/>
      <c r="D176" s="486"/>
      <c r="E176" s="486"/>
      <c r="F176" s="487"/>
      <c r="G176" s="297" t="s">
        <v>2</v>
      </c>
      <c r="H176" s="298">
        <f>SUM(H178,H196,H186,H198,H189,H193,H203,H213)</f>
        <v>38470</v>
      </c>
      <c r="I176" s="298">
        <f>SUM(I178,I196,I186,I198,I189,I193,I203,I213)</f>
        <v>7000</v>
      </c>
    </row>
    <row r="177" spans="1:9" s="9" customFormat="1" ht="63" thickTop="1" thickBot="1" x14ac:dyDescent="0.4">
      <c r="A177" s="299"/>
      <c r="B177" s="300" t="s">
        <v>3</v>
      </c>
      <c r="C177" s="301" t="s">
        <v>4</v>
      </c>
      <c r="D177" s="300" t="s">
        <v>5</v>
      </c>
      <c r="E177" s="300" t="s">
        <v>6</v>
      </c>
      <c r="F177" s="300" t="s">
        <v>7</v>
      </c>
      <c r="G177" s="7" t="s">
        <v>8</v>
      </c>
      <c r="H177" s="8" t="s">
        <v>9</v>
      </c>
      <c r="I177" s="8" t="s">
        <v>10</v>
      </c>
    </row>
    <row r="178" spans="1:9" s="1" customFormat="1" ht="14.45" customHeight="1" thickBot="1" x14ac:dyDescent="0.25">
      <c r="A178" s="469" t="s">
        <v>425</v>
      </c>
      <c r="B178" s="302" t="s">
        <v>426</v>
      </c>
      <c r="C178" s="12" t="s">
        <v>427</v>
      </c>
      <c r="D178" s="162" t="s">
        <v>14</v>
      </c>
      <c r="E178" s="161">
        <v>0</v>
      </c>
      <c r="F178" s="11" t="s">
        <v>53</v>
      </c>
      <c r="G178" s="14">
        <v>800000</v>
      </c>
      <c r="H178" s="14">
        <f>SUM(H179:H185)</f>
        <v>23050</v>
      </c>
      <c r="I178" s="14">
        <v>7000</v>
      </c>
    </row>
    <row r="179" spans="1:9" s="270" customFormat="1" x14ac:dyDescent="0.25">
      <c r="A179" s="470"/>
      <c r="B179" s="303" t="s">
        <v>428</v>
      </c>
      <c r="C179" s="20" t="s">
        <v>429</v>
      </c>
      <c r="D179" s="39" t="s">
        <v>14</v>
      </c>
      <c r="E179" s="269">
        <v>0</v>
      </c>
      <c r="F179" s="268" t="s">
        <v>53</v>
      </c>
      <c r="G179" s="20">
        <v>800100</v>
      </c>
      <c r="H179" s="20">
        <v>2800</v>
      </c>
      <c r="I179" s="20">
        <f ca="1">SUM(I179:I184)</f>
        <v>0</v>
      </c>
    </row>
    <row r="180" spans="1:9" s="270" customFormat="1" x14ac:dyDescent="0.25">
      <c r="A180" s="470"/>
      <c r="B180" s="304" t="s">
        <v>430</v>
      </c>
      <c r="C180" s="25" t="s">
        <v>431</v>
      </c>
      <c r="D180" s="85" t="s">
        <v>432</v>
      </c>
      <c r="E180" s="273">
        <v>0</v>
      </c>
      <c r="F180" s="272" t="s">
        <v>53</v>
      </c>
      <c r="G180" s="25">
        <v>800100</v>
      </c>
      <c r="H180" s="25">
        <v>6000</v>
      </c>
      <c r="I180" s="25">
        <v>0</v>
      </c>
    </row>
    <row r="181" spans="1:9" s="270" customFormat="1" x14ac:dyDescent="0.25">
      <c r="A181" s="470"/>
      <c r="B181" s="304" t="s">
        <v>433</v>
      </c>
      <c r="C181" s="305" t="s">
        <v>434</v>
      </c>
      <c r="D181" s="85" t="s">
        <v>14</v>
      </c>
      <c r="E181" s="273">
        <v>0</v>
      </c>
      <c r="F181" s="272" t="s">
        <v>53</v>
      </c>
      <c r="G181" s="25">
        <v>800101</v>
      </c>
      <c r="H181" s="25">
        <v>8500</v>
      </c>
      <c r="I181" s="25">
        <v>7000</v>
      </c>
    </row>
    <row r="182" spans="1:9" s="270" customFormat="1" x14ac:dyDescent="0.25">
      <c r="A182" s="470"/>
      <c r="B182" s="304" t="s">
        <v>435</v>
      </c>
      <c r="C182" s="306" t="s">
        <v>436</v>
      </c>
      <c r="D182" s="39" t="s">
        <v>14</v>
      </c>
      <c r="E182" s="307">
        <v>0</v>
      </c>
      <c r="F182" s="272" t="s">
        <v>53</v>
      </c>
      <c r="G182" s="25">
        <v>800103</v>
      </c>
      <c r="H182" s="25">
        <v>1500</v>
      </c>
      <c r="I182" s="25">
        <v>0</v>
      </c>
    </row>
    <row r="183" spans="1:9" s="270" customFormat="1" x14ac:dyDescent="0.25">
      <c r="A183" s="470"/>
      <c r="B183" s="304" t="s">
        <v>437</v>
      </c>
      <c r="C183" s="306" t="s">
        <v>438</v>
      </c>
      <c r="D183" s="85" t="s">
        <v>14</v>
      </c>
      <c r="E183" s="308">
        <v>0</v>
      </c>
      <c r="F183" s="272" t="s">
        <v>53</v>
      </c>
      <c r="G183" s="25">
        <v>800104</v>
      </c>
      <c r="H183" s="25">
        <v>2500</v>
      </c>
      <c r="I183" s="25">
        <v>0</v>
      </c>
    </row>
    <row r="184" spans="1:9" s="270" customFormat="1" x14ac:dyDescent="0.25">
      <c r="A184" s="470"/>
      <c r="B184" s="304" t="s">
        <v>439</v>
      </c>
      <c r="C184" s="309" t="s">
        <v>440</v>
      </c>
      <c r="D184" s="86" t="s">
        <v>14</v>
      </c>
      <c r="E184" s="310">
        <v>0</v>
      </c>
      <c r="F184" s="272" t="s">
        <v>53</v>
      </c>
      <c r="G184" s="55"/>
      <c r="H184" s="55">
        <v>0</v>
      </c>
      <c r="I184" s="25">
        <v>0</v>
      </c>
    </row>
    <row r="185" spans="1:9" s="270" customFormat="1" ht="15.75" thickBot="1" x14ac:dyDescent="0.3">
      <c r="A185" s="470"/>
      <c r="B185" s="304" t="s">
        <v>441</v>
      </c>
      <c r="C185" s="47" t="s">
        <v>442</v>
      </c>
      <c r="D185" s="57" t="s">
        <v>14</v>
      </c>
      <c r="E185" s="311">
        <v>0</v>
      </c>
      <c r="F185" s="196" t="s">
        <v>443</v>
      </c>
      <c r="G185" s="59">
        <v>800110</v>
      </c>
      <c r="H185" s="59">
        <v>1750</v>
      </c>
      <c r="I185" s="47">
        <v>0</v>
      </c>
    </row>
    <row r="186" spans="1:9" s="1" customFormat="1" ht="15" customHeight="1" thickBot="1" x14ac:dyDescent="0.25">
      <c r="A186" s="470"/>
      <c r="B186" s="302" t="s">
        <v>444</v>
      </c>
      <c r="C186" s="11" t="s">
        <v>445</v>
      </c>
      <c r="D186" s="162" t="s">
        <v>446</v>
      </c>
      <c r="E186" s="33">
        <v>0</v>
      </c>
      <c r="F186" s="11" t="s">
        <v>53</v>
      </c>
      <c r="G186" s="14"/>
      <c r="H186" s="14">
        <f>SUM(H187:H188)</f>
        <v>0</v>
      </c>
      <c r="I186" s="14">
        <f>SUM(I187:I188)</f>
        <v>0</v>
      </c>
    </row>
    <row r="187" spans="1:9" s="44" customFormat="1" ht="14.45" customHeight="1" x14ac:dyDescent="0.2">
      <c r="A187" s="470"/>
      <c r="B187" s="303" t="s">
        <v>447</v>
      </c>
      <c r="C187" s="29" t="s">
        <v>448</v>
      </c>
      <c r="D187" s="29" t="s">
        <v>446</v>
      </c>
      <c r="E187" s="135">
        <v>0</v>
      </c>
      <c r="F187" s="29" t="s">
        <v>135</v>
      </c>
      <c r="G187" s="20"/>
      <c r="H187" s="20">
        <v>0</v>
      </c>
      <c r="I187" s="20">
        <v>0</v>
      </c>
    </row>
    <row r="188" spans="1:9" s="44" customFormat="1" ht="15" customHeight="1" thickBot="1" x14ac:dyDescent="0.25">
      <c r="A188" s="470"/>
      <c r="B188" s="304" t="s">
        <v>449</v>
      </c>
      <c r="C188" s="154" t="s">
        <v>450</v>
      </c>
      <c r="D188" s="154" t="s">
        <v>446</v>
      </c>
      <c r="E188" s="312">
        <v>0</v>
      </c>
      <c r="F188" s="154" t="s">
        <v>111</v>
      </c>
      <c r="G188" s="59"/>
      <c r="H188" s="59">
        <v>0</v>
      </c>
      <c r="I188" s="59">
        <v>0</v>
      </c>
    </row>
    <row r="189" spans="1:9" s="44" customFormat="1" ht="15" customHeight="1" thickBot="1" x14ac:dyDescent="0.25">
      <c r="A189" s="470"/>
      <c r="B189" s="302" t="s">
        <v>451</v>
      </c>
      <c r="C189" s="11" t="s">
        <v>452</v>
      </c>
      <c r="D189" s="162" t="s">
        <v>446</v>
      </c>
      <c r="E189" s="33">
        <v>0</v>
      </c>
      <c r="F189" s="11" t="s">
        <v>53</v>
      </c>
      <c r="G189" s="14"/>
      <c r="H189" s="14">
        <f>SUM(H190:H192)</f>
        <v>2500</v>
      </c>
      <c r="I189" s="14">
        <f>SUM(I190:I191)</f>
        <v>0</v>
      </c>
    </row>
    <row r="190" spans="1:9" s="44" customFormat="1" ht="14.45" customHeight="1" x14ac:dyDescent="0.2">
      <c r="A190" s="470"/>
      <c r="B190" s="303" t="s">
        <v>453</v>
      </c>
      <c r="C190" s="29" t="s">
        <v>454</v>
      </c>
      <c r="D190" s="29" t="s">
        <v>446</v>
      </c>
      <c r="E190" s="135">
        <v>0</v>
      </c>
      <c r="F190" s="268" t="s">
        <v>53</v>
      </c>
      <c r="G190" s="20">
        <v>800103</v>
      </c>
      <c r="H190" s="20">
        <v>0</v>
      </c>
      <c r="I190" s="20">
        <v>0</v>
      </c>
    </row>
    <row r="191" spans="1:9" s="44" customFormat="1" ht="14.45" customHeight="1" x14ac:dyDescent="0.2">
      <c r="A191" s="470"/>
      <c r="B191" s="304" t="s">
        <v>455</v>
      </c>
      <c r="C191" s="86" t="s">
        <v>456</v>
      </c>
      <c r="D191" s="54" t="s">
        <v>446</v>
      </c>
      <c r="E191" s="150">
        <v>0</v>
      </c>
      <c r="F191" s="272" t="s">
        <v>53</v>
      </c>
      <c r="G191" s="55">
        <v>800103</v>
      </c>
      <c r="H191" s="25">
        <v>0</v>
      </c>
      <c r="I191" s="25">
        <v>0</v>
      </c>
    </row>
    <row r="192" spans="1:9" s="44" customFormat="1" ht="26.25" thickBot="1" x14ac:dyDescent="0.25">
      <c r="A192" s="470"/>
      <c r="B192" s="304" t="s">
        <v>457</v>
      </c>
      <c r="C192" s="57" t="s">
        <v>458</v>
      </c>
      <c r="D192" s="57" t="s">
        <v>446</v>
      </c>
      <c r="E192" s="58">
        <v>0</v>
      </c>
      <c r="F192" s="313" t="s">
        <v>53</v>
      </c>
      <c r="G192" s="59">
        <v>800103</v>
      </c>
      <c r="H192" s="47">
        <v>2500</v>
      </c>
      <c r="I192" s="47">
        <v>0</v>
      </c>
    </row>
    <row r="193" spans="1:9" s="44" customFormat="1" ht="15" customHeight="1" thickBot="1" x14ac:dyDescent="0.25">
      <c r="A193" s="470"/>
      <c r="B193" s="302" t="s">
        <v>459</v>
      </c>
      <c r="C193" s="153" t="s">
        <v>460</v>
      </c>
      <c r="D193" s="162" t="s">
        <v>446</v>
      </c>
      <c r="E193" s="33">
        <v>0</v>
      </c>
      <c r="F193" s="314" t="s">
        <v>322</v>
      </c>
      <c r="G193" s="14">
        <v>800101</v>
      </c>
      <c r="H193" s="14">
        <v>0</v>
      </c>
      <c r="I193" s="14">
        <v>0</v>
      </c>
    </row>
    <row r="194" spans="1:9" s="44" customFormat="1" ht="14.45" customHeight="1" x14ac:dyDescent="0.2">
      <c r="A194" s="470"/>
      <c r="B194" s="304" t="s">
        <v>461</v>
      </c>
      <c r="C194" s="315" t="s">
        <v>462</v>
      </c>
      <c r="D194" s="29" t="s">
        <v>446</v>
      </c>
      <c r="E194" s="138">
        <v>0</v>
      </c>
      <c r="F194" s="182" t="s">
        <v>322</v>
      </c>
      <c r="G194" s="44">
        <v>800101</v>
      </c>
      <c r="H194" s="316">
        <v>0</v>
      </c>
      <c r="I194" s="30">
        <v>0</v>
      </c>
    </row>
    <row r="195" spans="1:9" s="44" customFormat="1" ht="15" customHeight="1" thickBot="1" x14ac:dyDescent="0.25">
      <c r="A195" s="470"/>
      <c r="B195" s="317" t="s">
        <v>463</v>
      </c>
      <c r="C195" s="59" t="s">
        <v>464</v>
      </c>
      <c r="D195" s="57" t="s">
        <v>446</v>
      </c>
      <c r="E195" s="58">
        <v>0</v>
      </c>
      <c r="F195" s="57" t="s">
        <v>322</v>
      </c>
      <c r="G195" s="59">
        <v>800101</v>
      </c>
      <c r="H195" s="59">
        <v>0</v>
      </c>
      <c r="I195" s="59">
        <v>0</v>
      </c>
    </row>
    <row r="196" spans="1:9" s="1" customFormat="1" ht="14.45" customHeight="1" thickBot="1" x14ac:dyDescent="0.25">
      <c r="A196" s="470"/>
      <c r="B196" s="302" t="s">
        <v>465</v>
      </c>
      <c r="C196" s="12" t="s">
        <v>466</v>
      </c>
      <c r="D196" s="162" t="s">
        <v>446</v>
      </c>
      <c r="E196" s="33">
        <v>0</v>
      </c>
      <c r="F196" s="11" t="s">
        <v>53</v>
      </c>
      <c r="G196" s="14">
        <v>800101</v>
      </c>
      <c r="H196" s="14">
        <f>SUM(H197:H197)</f>
        <v>500</v>
      </c>
      <c r="I196" s="14">
        <f>SUM(I197:I197)</f>
        <v>0</v>
      </c>
    </row>
    <row r="197" spans="1:9" s="44" customFormat="1" ht="14.45" customHeight="1" thickBot="1" x14ac:dyDescent="0.25">
      <c r="A197" s="470"/>
      <c r="B197" s="303" t="s">
        <v>467</v>
      </c>
      <c r="C197" s="306" t="s">
        <v>468</v>
      </c>
      <c r="D197" s="16" t="s">
        <v>446</v>
      </c>
      <c r="E197" s="194">
        <v>0</v>
      </c>
      <c r="F197" s="268" t="s">
        <v>53</v>
      </c>
      <c r="G197" s="20">
        <v>800101</v>
      </c>
      <c r="H197" s="20">
        <v>500</v>
      </c>
      <c r="I197" s="20">
        <v>0</v>
      </c>
    </row>
    <row r="198" spans="1:9" s="44" customFormat="1" ht="15" customHeight="1" thickBot="1" x14ac:dyDescent="0.25">
      <c r="A198" s="470"/>
      <c r="B198" s="302" t="s">
        <v>469</v>
      </c>
      <c r="C198" s="11" t="s">
        <v>470</v>
      </c>
      <c r="D198" s="162" t="s">
        <v>446</v>
      </c>
      <c r="E198" s="33">
        <v>0</v>
      </c>
      <c r="F198" s="11" t="s">
        <v>471</v>
      </c>
      <c r="G198" s="14">
        <v>800102</v>
      </c>
      <c r="H198" s="14">
        <f>SUM(H199:H202)</f>
        <v>1650</v>
      </c>
      <c r="I198" s="14">
        <f>SUM(I199:I202)</f>
        <v>0</v>
      </c>
    </row>
    <row r="199" spans="1:9" s="318" customFormat="1" ht="14.45" customHeight="1" x14ac:dyDescent="0.2">
      <c r="A199" s="470"/>
      <c r="B199" s="303" t="s">
        <v>472</v>
      </c>
      <c r="C199" s="110" t="s">
        <v>473</v>
      </c>
      <c r="D199" s="145" t="s">
        <v>446</v>
      </c>
      <c r="E199" s="155">
        <v>0</v>
      </c>
      <c r="F199" s="145">
        <v>2023.06</v>
      </c>
      <c r="G199" s="84">
        <v>800102</v>
      </c>
      <c r="H199" s="84">
        <v>600</v>
      </c>
      <c r="I199" s="84">
        <v>0</v>
      </c>
    </row>
    <row r="200" spans="1:9" s="318" customFormat="1" ht="14.45" customHeight="1" x14ac:dyDescent="0.2">
      <c r="A200" s="470"/>
      <c r="B200" s="303" t="s">
        <v>474</v>
      </c>
      <c r="C200" s="88" t="s">
        <v>475</v>
      </c>
      <c r="D200" s="97" t="s">
        <v>446</v>
      </c>
      <c r="E200" s="155">
        <v>0</v>
      </c>
      <c r="F200" s="97" t="s">
        <v>476</v>
      </c>
      <c r="G200" s="88">
        <v>800102</v>
      </c>
      <c r="H200" s="88">
        <v>700</v>
      </c>
      <c r="I200" s="88">
        <v>0</v>
      </c>
    </row>
    <row r="201" spans="1:9" s="44" customFormat="1" ht="14.45" customHeight="1" x14ac:dyDescent="0.2">
      <c r="A201" s="470"/>
      <c r="B201" s="303" t="s">
        <v>477</v>
      </c>
      <c r="C201" s="29" t="s">
        <v>478</v>
      </c>
      <c r="D201" s="29" t="s">
        <v>446</v>
      </c>
      <c r="E201" s="135">
        <v>0</v>
      </c>
      <c r="F201" s="39">
        <v>2023.09</v>
      </c>
      <c r="G201" s="30">
        <v>800102</v>
      </c>
      <c r="H201" s="30">
        <v>350</v>
      </c>
      <c r="I201" s="30">
        <v>0</v>
      </c>
    </row>
    <row r="202" spans="1:9" s="44" customFormat="1" ht="15" customHeight="1" thickBot="1" x14ac:dyDescent="0.25">
      <c r="A202" s="471"/>
      <c r="B202" s="303" t="s">
        <v>479</v>
      </c>
      <c r="C202" s="154" t="s">
        <v>480</v>
      </c>
      <c r="D202" s="154" t="s">
        <v>446</v>
      </c>
      <c r="E202" s="312">
        <v>0</v>
      </c>
      <c r="F202" s="154" t="s">
        <v>481</v>
      </c>
      <c r="G202" s="59">
        <v>800102</v>
      </c>
      <c r="H202" s="59">
        <v>0</v>
      </c>
      <c r="I202" s="59">
        <v>0</v>
      </c>
    </row>
    <row r="203" spans="1:9" s="1" customFormat="1" ht="13.5" thickBot="1" x14ac:dyDescent="0.25">
      <c r="A203" s="488" t="s">
        <v>482</v>
      </c>
      <c r="B203" s="10" t="s">
        <v>483</v>
      </c>
      <c r="C203" s="11" t="s">
        <v>484</v>
      </c>
      <c r="D203" s="162" t="s">
        <v>446</v>
      </c>
      <c r="E203" s="33">
        <v>0</v>
      </c>
      <c r="F203" s="11">
        <v>2023</v>
      </c>
      <c r="G203" s="319" t="s">
        <v>485</v>
      </c>
      <c r="H203" s="320">
        <f>SUM(H204:H212)</f>
        <v>10270</v>
      </c>
      <c r="I203" s="320">
        <f>SUM(I204:I212)</f>
        <v>0</v>
      </c>
    </row>
    <row r="204" spans="1:9" s="270" customFormat="1" x14ac:dyDescent="0.25">
      <c r="A204" s="489"/>
      <c r="B204" s="15" t="s">
        <v>486</v>
      </c>
      <c r="C204" s="39" t="s">
        <v>487</v>
      </c>
      <c r="D204" s="39" t="s">
        <v>446</v>
      </c>
      <c r="E204" s="321">
        <v>0</v>
      </c>
      <c r="F204" s="39" t="s">
        <v>111</v>
      </c>
      <c r="G204" s="20">
        <v>800111</v>
      </c>
      <c r="H204" s="43">
        <v>0</v>
      </c>
      <c r="I204" s="43">
        <v>0</v>
      </c>
    </row>
    <row r="205" spans="1:9" s="270" customFormat="1" x14ac:dyDescent="0.25">
      <c r="A205" s="489"/>
      <c r="B205" s="21" t="s">
        <v>488</v>
      </c>
      <c r="C205" s="85" t="s">
        <v>489</v>
      </c>
      <c r="D205" s="85" t="s">
        <v>446</v>
      </c>
      <c r="E205" s="141">
        <v>0</v>
      </c>
      <c r="F205" s="85" t="s">
        <v>111</v>
      </c>
      <c r="G205" s="55">
        <v>800111</v>
      </c>
      <c r="H205" s="30">
        <v>0</v>
      </c>
      <c r="I205" s="30">
        <v>0</v>
      </c>
    </row>
    <row r="206" spans="1:9" s="270" customFormat="1" x14ac:dyDescent="0.25">
      <c r="A206" s="489"/>
      <c r="B206" s="21" t="s">
        <v>490</v>
      </c>
      <c r="C206" s="29" t="s">
        <v>491</v>
      </c>
      <c r="D206" s="29" t="s">
        <v>446</v>
      </c>
      <c r="E206" s="141">
        <v>0</v>
      </c>
      <c r="F206" s="85" t="s">
        <v>368</v>
      </c>
      <c r="G206" s="25">
        <v>800111</v>
      </c>
      <c r="H206" s="55">
        <v>1750</v>
      </c>
      <c r="I206" s="25">
        <v>0</v>
      </c>
    </row>
    <row r="207" spans="1:9" s="270" customFormat="1" x14ac:dyDescent="0.25">
      <c r="A207" s="489"/>
      <c r="B207" s="21" t="s">
        <v>492</v>
      </c>
      <c r="C207" s="86" t="s">
        <v>493</v>
      </c>
      <c r="D207" s="86" t="s">
        <v>446</v>
      </c>
      <c r="E207" s="87">
        <v>0</v>
      </c>
      <c r="F207" s="85" t="s">
        <v>174</v>
      </c>
      <c r="G207" s="30">
        <v>800111</v>
      </c>
      <c r="H207" s="25">
        <v>1120</v>
      </c>
      <c r="I207" s="30">
        <v>0</v>
      </c>
    </row>
    <row r="208" spans="1:9" s="270" customFormat="1" x14ac:dyDescent="0.25">
      <c r="A208" s="489"/>
      <c r="B208" s="21" t="s">
        <v>494</v>
      </c>
      <c r="C208" s="86" t="s">
        <v>495</v>
      </c>
      <c r="D208" s="86" t="s">
        <v>446</v>
      </c>
      <c r="E208" s="141">
        <v>0</v>
      </c>
      <c r="F208" s="85" t="s">
        <v>174</v>
      </c>
      <c r="G208" s="55">
        <v>800111</v>
      </c>
      <c r="H208" s="226">
        <v>500</v>
      </c>
      <c r="I208" s="55">
        <v>0</v>
      </c>
    </row>
    <row r="209" spans="1:9" s="270" customFormat="1" x14ac:dyDescent="0.25">
      <c r="A209" s="489"/>
      <c r="B209" s="21" t="s">
        <v>496</v>
      </c>
      <c r="C209" s="86" t="s">
        <v>497</v>
      </c>
      <c r="D209" s="85" t="s">
        <v>446</v>
      </c>
      <c r="E209" s="141">
        <v>0</v>
      </c>
      <c r="F209" s="29" t="s">
        <v>498</v>
      </c>
      <c r="G209" s="25">
        <v>800114</v>
      </c>
      <c r="H209" s="148">
        <v>500</v>
      </c>
      <c r="I209" s="25">
        <v>0</v>
      </c>
    </row>
    <row r="210" spans="1:9" s="270" customFormat="1" x14ac:dyDescent="0.25">
      <c r="A210" s="489"/>
      <c r="B210" s="21" t="s">
        <v>499</v>
      </c>
      <c r="C210" s="86" t="s">
        <v>500</v>
      </c>
      <c r="D210" s="29" t="s">
        <v>446</v>
      </c>
      <c r="E210" s="87">
        <v>0</v>
      </c>
      <c r="F210" s="86" t="s">
        <v>498</v>
      </c>
      <c r="G210" s="30">
        <v>800114</v>
      </c>
      <c r="H210" s="25">
        <v>0</v>
      </c>
      <c r="I210" s="30">
        <v>0</v>
      </c>
    </row>
    <row r="211" spans="1:9" s="270" customFormat="1" x14ac:dyDescent="0.25">
      <c r="A211" s="489"/>
      <c r="B211" s="21" t="s">
        <v>501</v>
      </c>
      <c r="C211" s="86" t="s">
        <v>502</v>
      </c>
      <c r="D211" s="86" t="s">
        <v>446</v>
      </c>
      <c r="E211" s="138">
        <v>0</v>
      </c>
      <c r="F211" s="86" t="s">
        <v>239</v>
      </c>
      <c r="G211" s="25">
        <v>800114</v>
      </c>
      <c r="H211" s="55">
        <v>1400</v>
      </c>
      <c r="I211" s="55">
        <v>0</v>
      </c>
    </row>
    <row r="212" spans="1:9" s="270" customFormat="1" ht="15.75" thickBot="1" x14ac:dyDescent="0.3">
      <c r="A212" s="489"/>
      <c r="B212" s="21" t="s">
        <v>503</v>
      </c>
      <c r="C212" s="86" t="s">
        <v>504</v>
      </c>
      <c r="D212" s="86" t="s">
        <v>446</v>
      </c>
      <c r="E212" s="138">
        <v>0</v>
      </c>
      <c r="F212" s="86" t="s">
        <v>239</v>
      </c>
      <c r="G212" s="25">
        <v>800111</v>
      </c>
      <c r="H212" s="55">
        <v>5000</v>
      </c>
      <c r="I212" s="55">
        <v>0</v>
      </c>
    </row>
    <row r="213" spans="1:9" s="270" customFormat="1" ht="15.75" thickBot="1" x14ac:dyDescent="0.3">
      <c r="A213" s="489"/>
      <c r="B213" s="322" t="s">
        <v>505</v>
      </c>
      <c r="C213" s="63" t="s">
        <v>506</v>
      </c>
      <c r="D213" s="323" t="s">
        <v>14</v>
      </c>
      <c r="E213" s="143">
        <v>0</v>
      </c>
      <c r="F213" s="142" t="s">
        <v>80</v>
      </c>
      <c r="G213" s="324">
        <v>800114</v>
      </c>
      <c r="H213" s="210">
        <v>500</v>
      </c>
      <c r="I213" s="210">
        <v>0</v>
      </c>
    </row>
    <row r="214" spans="1:9" s="270" customFormat="1" ht="15.75" thickBot="1" x14ac:dyDescent="0.3">
      <c r="A214" s="489"/>
      <c r="B214" s="325" t="s">
        <v>507</v>
      </c>
      <c r="C214" s="326" t="s">
        <v>508</v>
      </c>
      <c r="D214" s="212" t="s">
        <v>14</v>
      </c>
      <c r="E214" s="327">
        <v>0</v>
      </c>
      <c r="F214" s="328" t="s">
        <v>509</v>
      </c>
      <c r="G214" s="326">
        <v>800114</v>
      </c>
      <c r="H214" s="326">
        <v>500</v>
      </c>
      <c r="I214" s="326">
        <v>0</v>
      </c>
    </row>
    <row r="215" spans="1:9" s="1" customFormat="1" ht="49.9" customHeight="1" thickBot="1" x14ac:dyDescent="0.25">
      <c r="D215" s="329"/>
      <c r="E215" s="330"/>
      <c r="F215" s="330"/>
      <c r="G215" s="331"/>
      <c r="H215" s="331"/>
      <c r="I215" s="332"/>
    </row>
    <row r="216" spans="1:9" s="1" customFormat="1" ht="54.6" customHeight="1" thickTop="1" thickBot="1" x14ac:dyDescent="0.25">
      <c r="A216" s="490" t="s">
        <v>510</v>
      </c>
      <c r="B216" s="491"/>
      <c r="C216" s="491"/>
      <c r="D216" s="492"/>
      <c r="E216" s="492"/>
      <c r="F216" s="493"/>
      <c r="G216" s="297" t="s">
        <v>2</v>
      </c>
      <c r="H216" s="333">
        <f>SUM(H218+H238+H250+H252+H256+H258+H262+H266+H270+H274+H278+H280)</f>
        <v>165210</v>
      </c>
      <c r="I216" s="333">
        <f>SUM(I218+I238+I250+I252+I256+I258+I262+I266+I270+I274+I278+I280)</f>
        <v>86850</v>
      </c>
    </row>
    <row r="217" spans="1:9" s="9" customFormat="1" ht="63" thickTop="1" thickBot="1" x14ac:dyDescent="0.4">
      <c r="A217" s="4"/>
      <c r="B217" s="334" t="s">
        <v>3</v>
      </c>
      <c r="C217" s="335" t="s">
        <v>4</v>
      </c>
      <c r="D217" s="335" t="s">
        <v>5</v>
      </c>
      <c r="E217" s="335" t="s">
        <v>6</v>
      </c>
      <c r="F217" s="335" t="s">
        <v>7</v>
      </c>
      <c r="G217" s="7" t="s">
        <v>8</v>
      </c>
      <c r="H217" s="8" t="s">
        <v>9</v>
      </c>
      <c r="I217" s="8" t="s">
        <v>10</v>
      </c>
    </row>
    <row r="218" spans="1:9" s="9" customFormat="1" ht="21" customHeight="1" thickBot="1" x14ac:dyDescent="0.4">
      <c r="A218" s="469" t="s">
        <v>511</v>
      </c>
      <c r="B218" s="10" t="s">
        <v>512</v>
      </c>
      <c r="C218" s="11" t="s">
        <v>513</v>
      </c>
      <c r="D218" s="162" t="s">
        <v>514</v>
      </c>
      <c r="E218" s="33">
        <v>0</v>
      </c>
      <c r="F218" s="11" t="s">
        <v>53</v>
      </c>
      <c r="G218" s="336"/>
      <c r="H218" s="336">
        <f>SUM(H219:H237)</f>
        <v>141450</v>
      </c>
      <c r="I218" s="336">
        <f>SUM(I219:I237)</f>
        <v>86750</v>
      </c>
    </row>
    <row r="219" spans="1:9" s="270" customFormat="1" ht="14.45" customHeight="1" x14ac:dyDescent="0.25">
      <c r="A219" s="470"/>
      <c r="B219" s="15" t="s">
        <v>515</v>
      </c>
      <c r="C219" s="20" t="s">
        <v>516</v>
      </c>
      <c r="D219" s="39" t="s">
        <v>514</v>
      </c>
      <c r="E219" s="337">
        <v>0</v>
      </c>
      <c r="F219" s="20" t="s">
        <v>53</v>
      </c>
      <c r="G219" s="338" t="s">
        <v>517</v>
      </c>
      <c r="H219" s="20">
        <v>2700</v>
      </c>
      <c r="I219" s="20">
        <v>0</v>
      </c>
    </row>
    <row r="220" spans="1:9" s="344" customFormat="1" ht="14.45" customHeight="1" x14ac:dyDescent="0.25">
      <c r="A220" s="470"/>
      <c r="B220" s="15" t="s">
        <v>518</v>
      </c>
      <c r="C220" s="339" t="s">
        <v>519</v>
      </c>
      <c r="D220" s="340" t="s">
        <v>514</v>
      </c>
      <c r="E220" s="341">
        <v>0</v>
      </c>
      <c r="F220" s="339" t="s">
        <v>80</v>
      </c>
      <c r="G220" s="342" t="s">
        <v>517</v>
      </c>
      <c r="H220" s="343">
        <v>4500</v>
      </c>
      <c r="I220" s="343">
        <v>0</v>
      </c>
    </row>
    <row r="221" spans="1:9" s="270" customFormat="1" ht="14.45" customHeight="1" x14ac:dyDescent="0.25">
      <c r="A221" s="470"/>
      <c r="B221" s="15" t="s">
        <v>520</v>
      </c>
      <c r="C221" s="20" t="s">
        <v>521</v>
      </c>
      <c r="D221" s="39" t="s">
        <v>514</v>
      </c>
      <c r="E221" s="337">
        <v>0</v>
      </c>
      <c r="F221" s="25" t="s">
        <v>53</v>
      </c>
      <c r="G221" s="345" t="s">
        <v>517</v>
      </c>
      <c r="H221" s="25">
        <v>3250</v>
      </c>
      <c r="I221" s="25">
        <v>0</v>
      </c>
    </row>
    <row r="222" spans="1:9" s="270" customFormat="1" ht="14.45" customHeight="1" x14ac:dyDescent="0.25">
      <c r="A222" s="470"/>
      <c r="B222" s="15" t="s">
        <v>522</v>
      </c>
      <c r="C222" s="20" t="s">
        <v>523</v>
      </c>
      <c r="D222" s="39" t="s">
        <v>514</v>
      </c>
      <c r="E222" s="337">
        <v>0</v>
      </c>
      <c r="F222" s="25" t="s">
        <v>53</v>
      </c>
      <c r="G222" s="345" t="s">
        <v>517</v>
      </c>
      <c r="H222" s="25">
        <v>1000</v>
      </c>
      <c r="I222" s="25">
        <v>0</v>
      </c>
    </row>
    <row r="223" spans="1:9" s="270" customFormat="1" ht="14.45" customHeight="1" x14ac:dyDescent="0.25">
      <c r="A223" s="470"/>
      <c r="B223" s="15" t="s">
        <v>524</v>
      </c>
      <c r="C223" s="39" t="s">
        <v>525</v>
      </c>
      <c r="D223" s="39" t="s">
        <v>514</v>
      </c>
      <c r="E223" s="337">
        <v>0</v>
      </c>
      <c r="F223" s="39" t="s">
        <v>31</v>
      </c>
      <c r="G223" s="345" t="s">
        <v>526</v>
      </c>
      <c r="H223" s="25">
        <v>10000</v>
      </c>
      <c r="I223" s="346">
        <f>5000+5000</f>
        <v>10000</v>
      </c>
    </row>
    <row r="224" spans="1:9" s="270" customFormat="1" ht="14.45" customHeight="1" x14ac:dyDescent="0.25">
      <c r="A224" s="470"/>
      <c r="B224" s="15" t="s">
        <v>527</v>
      </c>
      <c r="C224" s="39" t="s">
        <v>528</v>
      </c>
      <c r="D224" s="39" t="s">
        <v>514</v>
      </c>
      <c r="E224" s="337">
        <v>0</v>
      </c>
      <c r="F224" s="39" t="s">
        <v>529</v>
      </c>
      <c r="G224" s="345" t="s">
        <v>530</v>
      </c>
      <c r="H224" s="25">
        <v>10000</v>
      </c>
      <c r="I224" s="346">
        <f>5000+4000</f>
        <v>9000</v>
      </c>
    </row>
    <row r="225" spans="1:9" s="270" customFormat="1" ht="14.45" customHeight="1" x14ac:dyDescent="0.25">
      <c r="A225" s="470"/>
      <c r="B225" s="15" t="s">
        <v>531</v>
      </c>
      <c r="C225" s="39" t="s">
        <v>532</v>
      </c>
      <c r="D225" s="39" t="s">
        <v>514</v>
      </c>
      <c r="E225" s="337">
        <v>0</v>
      </c>
      <c r="F225" s="39" t="s">
        <v>197</v>
      </c>
      <c r="G225" s="345" t="s">
        <v>533</v>
      </c>
      <c r="H225" s="25">
        <v>10000</v>
      </c>
      <c r="I225" s="346">
        <f>1500+2000</f>
        <v>3500</v>
      </c>
    </row>
    <row r="226" spans="1:9" s="270" customFormat="1" ht="14.45" customHeight="1" x14ac:dyDescent="0.25">
      <c r="A226" s="470"/>
      <c r="B226" s="15" t="s">
        <v>534</v>
      </c>
      <c r="C226" s="39" t="s">
        <v>535</v>
      </c>
      <c r="D226" s="39" t="s">
        <v>514</v>
      </c>
      <c r="E226" s="337">
        <v>0</v>
      </c>
      <c r="F226" s="39" t="s">
        <v>529</v>
      </c>
      <c r="G226" s="345" t="s">
        <v>536</v>
      </c>
      <c r="H226" s="25">
        <v>10000</v>
      </c>
      <c r="I226" s="346">
        <f>5000+3000</f>
        <v>8000</v>
      </c>
    </row>
    <row r="227" spans="1:9" s="270" customFormat="1" ht="14.45" customHeight="1" x14ac:dyDescent="0.25">
      <c r="A227" s="470"/>
      <c r="B227" s="15" t="s">
        <v>537</v>
      </c>
      <c r="C227" s="39" t="s">
        <v>538</v>
      </c>
      <c r="D227" s="39" t="s">
        <v>514</v>
      </c>
      <c r="E227" s="337">
        <v>0</v>
      </c>
      <c r="F227" s="39" t="s">
        <v>539</v>
      </c>
      <c r="G227" s="345" t="s">
        <v>540</v>
      </c>
      <c r="H227" s="25">
        <v>5000</v>
      </c>
      <c r="I227" s="346">
        <f>1500+2000</f>
        <v>3500</v>
      </c>
    </row>
    <row r="228" spans="1:9" s="270" customFormat="1" ht="14.45" customHeight="1" x14ac:dyDescent="0.25">
      <c r="A228" s="470"/>
      <c r="B228" s="15" t="s">
        <v>541</v>
      </c>
      <c r="C228" s="39" t="s">
        <v>542</v>
      </c>
      <c r="D228" s="39" t="s">
        <v>514</v>
      </c>
      <c r="E228" s="337">
        <v>0</v>
      </c>
      <c r="F228" s="39" t="s">
        <v>539</v>
      </c>
      <c r="G228" s="345" t="s">
        <v>543</v>
      </c>
      <c r="H228" s="25">
        <v>4000</v>
      </c>
      <c r="I228" s="25">
        <v>1250</v>
      </c>
    </row>
    <row r="229" spans="1:9" s="270" customFormat="1" ht="14.45" customHeight="1" x14ac:dyDescent="0.25">
      <c r="A229" s="470"/>
      <c r="B229" s="15" t="s">
        <v>544</v>
      </c>
      <c r="C229" s="39" t="s">
        <v>545</v>
      </c>
      <c r="D229" s="39" t="s">
        <v>514</v>
      </c>
      <c r="E229" s="337">
        <v>0</v>
      </c>
      <c r="F229" s="39" t="s">
        <v>546</v>
      </c>
      <c r="G229" s="345" t="s">
        <v>547</v>
      </c>
      <c r="H229" s="25">
        <v>4000</v>
      </c>
      <c r="I229" s="25">
        <v>1250</v>
      </c>
    </row>
    <row r="230" spans="1:9" s="270" customFormat="1" ht="14.45" customHeight="1" x14ac:dyDescent="0.25">
      <c r="A230" s="470"/>
      <c r="B230" s="15" t="s">
        <v>548</v>
      </c>
      <c r="C230" s="25" t="s">
        <v>549</v>
      </c>
      <c r="D230" s="39" t="s">
        <v>514</v>
      </c>
      <c r="E230" s="337">
        <v>0</v>
      </c>
      <c r="F230" s="39" t="s">
        <v>539</v>
      </c>
      <c r="G230" s="345" t="s">
        <v>550</v>
      </c>
      <c r="H230" s="25">
        <v>5000</v>
      </c>
      <c r="I230" s="25">
        <v>1250</v>
      </c>
    </row>
    <row r="231" spans="1:9" s="270" customFormat="1" ht="14.45" customHeight="1" x14ac:dyDescent="0.25">
      <c r="A231" s="470"/>
      <c r="B231" s="15" t="s">
        <v>551</v>
      </c>
      <c r="C231" s="39" t="s">
        <v>552</v>
      </c>
      <c r="D231" s="39" t="s">
        <v>514</v>
      </c>
      <c r="E231" s="337">
        <v>0</v>
      </c>
      <c r="F231" s="39" t="s">
        <v>53</v>
      </c>
      <c r="G231" s="345" t="s">
        <v>553</v>
      </c>
      <c r="H231" s="25">
        <v>1000</v>
      </c>
      <c r="I231" s="25">
        <v>0</v>
      </c>
    </row>
    <row r="232" spans="1:9" s="270" customFormat="1" ht="14.45" customHeight="1" x14ac:dyDescent="0.25">
      <c r="A232" s="470"/>
      <c r="B232" s="15" t="s">
        <v>554</v>
      </c>
      <c r="C232" s="39" t="s">
        <v>555</v>
      </c>
      <c r="D232" s="39" t="s">
        <v>514</v>
      </c>
      <c r="E232" s="337">
        <v>0</v>
      </c>
      <c r="F232" s="39" t="s">
        <v>230</v>
      </c>
      <c r="G232" s="345" t="s">
        <v>556</v>
      </c>
      <c r="H232" s="25">
        <v>35000</v>
      </c>
      <c r="I232" s="25">
        <v>34000</v>
      </c>
    </row>
    <row r="233" spans="1:9" s="270" customFormat="1" ht="14.45" customHeight="1" x14ac:dyDescent="0.25">
      <c r="A233" s="470"/>
      <c r="B233" s="15" t="s">
        <v>557</v>
      </c>
      <c r="C233" s="85" t="s">
        <v>558</v>
      </c>
      <c r="D233" s="39" t="s">
        <v>177</v>
      </c>
      <c r="E233" s="347">
        <v>0</v>
      </c>
      <c r="F233" s="85" t="s">
        <v>53</v>
      </c>
      <c r="G233" s="345" t="s">
        <v>559</v>
      </c>
      <c r="H233" s="25">
        <v>3500</v>
      </c>
      <c r="I233" s="25">
        <v>0</v>
      </c>
    </row>
    <row r="234" spans="1:9" s="270" customFormat="1" ht="14.45" customHeight="1" x14ac:dyDescent="0.25">
      <c r="A234" s="470"/>
      <c r="B234" s="15" t="s">
        <v>560</v>
      </c>
      <c r="C234" s="86" t="s">
        <v>561</v>
      </c>
      <c r="D234" s="29" t="s">
        <v>177</v>
      </c>
      <c r="E234" s="348">
        <v>0</v>
      </c>
      <c r="F234" s="86" t="s">
        <v>53</v>
      </c>
      <c r="G234" s="345" t="s">
        <v>559</v>
      </c>
      <c r="H234" s="349">
        <v>4000</v>
      </c>
      <c r="I234" s="349">
        <v>0</v>
      </c>
    </row>
    <row r="235" spans="1:9" s="270" customFormat="1" ht="14.45" customHeight="1" x14ac:dyDescent="0.25">
      <c r="A235" s="470"/>
      <c r="B235" s="15" t="s">
        <v>562</v>
      </c>
      <c r="C235" s="86" t="s">
        <v>563</v>
      </c>
      <c r="D235" s="85" t="s">
        <v>177</v>
      </c>
      <c r="E235" s="348">
        <v>0</v>
      </c>
      <c r="F235" s="86" t="s">
        <v>53</v>
      </c>
      <c r="G235" s="338" t="s">
        <v>564</v>
      </c>
      <c r="H235" s="25">
        <v>25000</v>
      </c>
      <c r="I235" s="55">
        <v>0</v>
      </c>
    </row>
    <row r="236" spans="1:9" s="270" customFormat="1" ht="14.45" customHeight="1" thickBot="1" x14ac:dyDescent="0.3">
      <c r="A236" s="470"/>
      <c r="B236" s="15" t="s">
        <v>565</v>
      </c>
      <c r="C236" s="57" t="s">
        <v>566</v>
      </c>
      <c r="D236" s="57" t="s">
        <v>514</v>
      </c>
      <c r="E236" s="311">
        <v>0</v>
      </c>
      <c r="F236" s="57" t="s">
        <v>53</v>
      </c>
      <c r="G236" s="350" t="s">
        <v>567</v>
      </c>
      <c r="H236" s="47">
        <v>3500</v>
      </c>
      <c r="I236" s="59">
        <v>0</v>
      </c>
    </row>
    <row r="237" spans="1:9" s="356" customFormat="1" ht="13.9" customHeight="1" thickBot="1" x14ac:dyDescent="0.25">
      <c r="A237" s="470"/>
      <c r="B237" s="351" t="s">
        <v>568</v>
      </c>
      <c r="C237" s="352" t="s">
        <v>569</v>
      </c>
      <c r="D237" s="352" t="s">
        <v>570</v>
      </c>
      <c r="E237" s="353">
        <v>0</v>
      </c>
      <c r="F237" s="352" t="s">
        <v>53</v>
      </c>
      <c r="G237" s="354" t="s">
        <v>517</v>
      </c>
      <c r="H237" s="355">
        <v>0</v>
      </c>
      <c r="I237" s="355">
        <v>15000</v>
      </c>
    </row>
    <row r="238" spans="1:9" s="1" customFormat="1" ht="15.6" customHeight="1" thickBot="1" x14ac:dyDescent="0.25">
      <c r="A238" s="470"/>
      <c r="B238" s="10" t="s">
        <v>571</v>
      </c>
      <c r="C238" s="266" t="s">
        <v>572</v>
      </c>
      <c r="D238" s="162" t="s">
        <v>514</v>
      </c>
      <c r="E238" s="161">
        <v>0</v>
      </c>
      <c r="F238" s="11" t="s">
        <v>53</v>
      </c>
      <c r="G238" s="153"/>
      <c r="H238" s="14">
        <f>SUM(H239:H249)</f>
        <v>0</v>
      </c>
      <c r="I238" s="14">
        <f>SUM(I239:I249)</f>
        <v>0</v>
      </c>
    </row>
    <row r="239" spans="1:9" s="1" customFormat="1" ht="15.6" customHeight="1" x14ac:dyDescent="0.2">
      <c r="A239" s="470"/>
      <c r="B239" s="357" t="s">
        <v>573</v>
      </c>
      <c r="C239" s="219" t="s">
        <v>574</v>
      </c>
      <c r="D239" s="16" t="s">
        <v>570</v>
      </c>
      <c r="E239" s="307">
        <v>0</v>
      </c>
      <c r="F239" s="20" t="s">
        <v>53</v>
      </c>
      <c r="G239" s="338" t="s">
        <v>517</v>
      </c>
      <c r="H239" s="20">
        <v>0</v>
      </c>
      <c r="I239" s="20">
        <v>0</v>
      </c>
    </row>
    <row r="240" spans="1:9" s="1" customFormat="1" ht="15.6" customHeight="1" x14ac:dyDescent="0.2">
      <c r="A240" s="470"/>
      <c r="B240" s="358" t="s">
        <v>575</v>
      </c>
      <c r="C240" s="42" t="s">
        <v>576</v>
      </c>
      <c r="D240" s="16" t="s">
        <v>570</v>
      </c>
      <c r="E240" s="307">
        <v>0</v>
      </c>
      <c r="F240" s="85" t="s">
        <v>577</v>
      </c>
      <c r="G240" s="345" t="s">
        <v>526</v>
      </c>
      <c r="H240" s="25">
        <v>0</v>
      </c>
      <c r="I240" s="25">
        <v>0</v>
      </c>
    </row>
    <row r="241" spans="1:9" s="1" customFormat="1" ht="15.6" customHeight="1" x14ac:dyDescent="0.2">
      <c r="A241" s="470"/>
      <c r="B241" s="358" t="s">
        <v>578</v>
      </c>
      <c r="C241" s="42" t="s">
        <v>579</v>
      </c>
      <c r="D241" s="16" t="s">
        <v>570</v>
      </c>
      <c r="E241" s="307">
        <v>0</v>
      </c>
      <c r="F241" s="85" t="s">
        <v>580</v>
      </c>
      <c r="G241" s="345" t="s">
        <v>530</v>
      </c>
      <c r="H241" s="25">
        <v>0</v>
      </c>
      <c r="I241" s="25">
        <v>0</v>
      </c>
    </row>
    <row r="242" spans="1:9" s="1" customFormat="1" ht="15.6" customHeight="1" x14ac:dyDescent="0.2">
      <c r="A242" s="470"/>
      <c r="B242" s="358" t="s">
        <v>581</v>
      </c>
      <c r="C242" s="42" t="s">
        <v>582</v>
      </c>
      <c r="D242" s="16" t="s">
        <v>570</v>
      </c>
      <c r="E242" s="307">
        <v>0</v>
      </c>
      <c r="F242" s="85" t="s">
        <v>583</v>
      </c>
      <c r="G242" s="345" t="s">
        <v>533</v>
      </c>
      <c r="H242" s="25">
        <v>0</v>
      </c>
      <c r="I242" s="25">
        <v>0</v>
      </c>
    </row>
    <row r="243" spans="1:9" s="1" customFormat="1" ht="15.6" customHeight="1" x14ac:dyDescent="0.2">
      <c r="A243" s="470"/>
      <c r="B243" s="358" t="s">
        <v>584</v>
      </c>
      <c r="C243" s="42" t="s">
        <v>585</v>
      </c>
      <c r="D243" s="16" t="s">
        <v>570</v>
      </c>
      <c r="E243" s="307">
        <v>0</v>
      </c>
      <c r="F243" s="85" t="s">
        <v>586</v>
      </c>
      <c r="G243" s="345" t="s">
        <v>536</v>
      </c>
      <c r="H243" s="25">
        <v>0</v>
      </c>
      <c r="I243" s="25">
        <v>0</v>
      </c>
    </row>
    <row r="244" spans="1:9" s="1" customFormat="1" ht="15.6" customHeight="1" x14ac:dyDescent="0.2">
      <c r="A244" s="470"/>
      <c r="B244" s="358" t="s">
        <v>587</v>
      </c>
      <c r="C244" s="42" t="s">
        <v>588</v>
      </c>
      <c r="D244" s="16" t="s">
        <v>570</v>
      </c>
      <c r="E244" s="307">
        <v>0</v>
      </c>
      <c r="F244" s="85" t="s">
        <v>583</v>
      </c>
      <c r="G244" s="345" t="s">
        <v>540</v>
      </c>
      <c r="H244" s="25">
        <v>0</v>
      </c>
      <c r="I244" s="25">
        <v>0</v>
      </c>
    </row>
    <row r="245" spans="1:9" s="1" customFormat="1" ht="15.6" customHeight="1" x14ac:dyDescent="0.2">
      <c r="A245" s="470"/>
      <c r="B245" s="358" t="s">
        <v>589</v>
      </c>
      <c r="C245" s="42" t="s">
        <v>590</v>
      </c>
      <c r="D245" s="16" t="s">
        <v>570</v>
      </c>
      <c r="E245" s="307">
        <v>0</v>
      </c>
      <c r="F245" s="85" t="s">
        <v>583</v>
      </c>
      <c r="G245" s="345" t="s">
        <v>543</v>
      </c>
      <c r="H245" s="25">
        <v>0</v>
      </c>
      <c r="I245" s="25">
        <v>0</v>
      </c>
    </row>
    <row r="246" spans="1:9" s="1" customFormat="1" ht="15.6" customHeight="1" x14ac:dyDescent="0.2">
      <c r="A246" s="470"/>
      <c r="B246" s="358" t="s">
        <v>591</v>
      </c>
      <c r="C246" s="42" t="s">
        <v>592</v>
      </c>
      <c r="D246" s="16" t="s">
        <v>570</v>
      </c>
      <c r="E246" s="307">
        <v>0</v>
      </c>
      <c r="F246" s="85" t="s">
        <v>363</v>
      </c>
      <c r="G246" s="345" t="s">
        <v>547</v>
      </c>
      <c r="H246" s="25">
        <v>0</v>
      </c>
      <c r="I246" s="25">
        <v>0</v>
      </c>
    </row>
    <row r="247" spans="1:9" s="1" customFormat="1" ht="15.6" customHeight="1" x14ac:dyDescent="0.2">
      <c r="A247" s="470"/>
      <c r="B247" s="358" t="s">
        <v>593</v>
      </c>
      <c r="C247" s="222" t="s">
        <v>594</v>
      </c>
      <c r="D247" s="16" t="s">
        <v>570</v>
      </c>
      <c r="E247" s="307">
        <v>0</v>
      </c>
      <c r="F247" s="85" t="s">
        <v>583</v>
      </c>
      <c r="G247" s="345" t="s">
        <v>550</v>
      </c>
      <c r="H247" s="25">
        <v>0</v>
      </c>
      <c r="I247" s="25">
        <v>0</v>
      </c>
    </row>
    <row r="248" spans="1:9" s="1" customFormat="1" ht="15.6" customHeight="1" x14ac:dyDescent="0.2">
      <c r="A248" s="470"/>
      <c r="B248" s="358" t="s">
        <v>595</v>
      </c>
      <c r="C248" s="42" t="s">
        <v>596</v>
      </c>
      <c r="D248" s="16" t="s">
        <v>570</v>
      </c>
      <c r="E248" s="307">
        <v>0</v>
      </c>
      <c r="F248" s="85" t="s">
        <v>53</v>
      </c>
      <c r="G248" s="345" t="s">
        <v>553</v>
      </c>
      <c r="H248" s="25">
        <v>0</v>
      </c>
      <c r="I248" s="25">
        <v>0</v>
      </c>
    </row>
    <row r="249" spans="1:9" s="1" customFormat="1" ht="15.6" customHeight="1" thickBot="1" x14ac:dyDescent="0.25">
      <c r="A249" s="470"/>
      <c r="B249" s="358" t="s">
        <v>597</v>
      </c>
      <c r="C249" s="42" t="s">
        <v>598</v>
      </c>
      <c r="D249" s="16" t="s">
        <v>570</v>
      </c>
      <c r="E249" s="307">
        <v>0</v>
      </c>
      <c r="F249" s="85" t="s">
        <v>599</v>
      </c>
      <c r="G249" s="345" t="s">
        <v>556</v>
      </c>
      <c r="H249" s="25">
        <v>0</v>
      </c>
      <c r="I249" s="25">
        <v>0</v>
      </c>
    </row>
    <row r="250" spans="1:9" s="1" customFormat="1" ht="28.9" customHeight="1" thickBot="1" x14ac:dyDescent="0.25">
      <c r="A250" s="470"/>
      <c r="B250" s="10" t="s">
        <v>600</v>
      </c>
      <c r="C250" s="266" t="s">
        <v>601</v>
      </c>
      <c r="D250" s="162" t="s">
        <v>602</v>
      </c>
      <c r="E250" s="33">
        <v>0</v>
      </c>
      <c r="F250" s="11" t="s">
        <v>603</v>
      </c>
      <c r="G250" s="218"/>
      <c r="H250" s="218">
        <f>SUM(H251)</f>
        <v>0</v>
      </c>
      <c r="I250" s="359">
        <f>SUM(I251)</f>
        <v>0</v>
      </c>
    </row>
    <row r="251" spans="1:9" s="270" customFormat="1" ht="15.75" thickBot="1" x14ac:dyDescent="0.3">
      <c r="A251" s="470"/>
      <c r="B251" s="360" t="s">
        <v>604</v>
      </c>
      <c r="C251" s="296" t="s">
        <v>605</v>
      </c>
      <c r="D251" s="132" t="s">
        <v>602</v>
      </c>
      <c r="E251" s="152"/>
      <c r="F251" s="132" t="s">
        <v>325</v>
      </c>
      <c r="G251" s="47"/>
      <c r="H251" s="47">
        <v>0</v>
      </c>
      <c r="I251" s="361">
        <v>0</v>
      </c>
    </row>
    <row r="252" spans="1:9" s="1" customFormat="1" ht="14.45" customHeight="1" thickBot="1" x14ac:dyDescent="0.25">
      <c r="A252" s="470"/>
      <c r="B252" s="10" t="s">
        <v>606</v>
      </c>
      <c r="C252" s="266" t="s">
        <v>607</v>
      </c>
      <c r="D252" s="162" t="s">
        <v>570</v>
      </c>
      <c r="E252" s="33">
        <v>0</v>
      </c>
      <c r="F252" s="11" t="s">
        <v>608</v>
      </c>
      <c r="G252" s="362" t="s">
        <v>609</v>
      </c>
      <c r="H252" s="14">
        <f>SUM(H253:H255)</f>
        <v>1500</v>
      </c>
      <c r="I252" s="14">
        <f>SUM(I253:I255)</f>
        <v>0</v>
      </c>
    </row>
    <row r="253" spans="1:9" s="270" customFormat="1" ht="14.45" customHeight="1" x14ac:dyDescent="0.25">
      <c r="A253" s="470"/>
      <c r="B253" s="357" t="s">
        <v>610</v>
      </c>
      <c r="C253" s="363" t="s">
        <v>611</v>
      </c>
      <c r="D253" s="16" t="s">
        <v>570</v>
      </c>
      <c r="E253" s="135">
        <v>0</v>
      </c>
      <c r="F253" s="16" t="s">
        <v>53</v>
      </c>
      <c r="G253" s="338" t="s">
        <v>609</v>
      </c>
      <c r="H253" s="20">
        <v>1500</v>
      </c>
      <c r="I253" s="20">
        <v>0</v>
      </c>
    </row>
    <row r="254" spans="1:9" s="270" customFormat="1" ht="14.45" customHeight="1" x14ac:dyDescent="0.25">
      <c r="A254" s="470"/>
      <c r="B254" s="358" t="s">
        <v>612</v>
      </c>
      <c r="C254" s="364" t="s">
        <v>613</v>
      </c>
      <c r="D254" s="23" t="s">
        <v>570</v>
      </c>
      <c r="E254" s="149">
        <v>0</v>
      </c>
      <c r="F254" s="23" t="s">
        <v>31</v>
      </c>
      <c r="G254" s="345" t="s">
        <v>609</v>
      </c>
      <c r="H254" s="25">
        <v>0</v>
      </c>
      <c r="I254" s="25">
        <v>0</v>
      </c>
    </row>
    <row r="255" spans="1:9" s="270" customFormat="1" ht="14.45" customHeight="1" thickBot="1" x14ac:dyDescent="0.3">
      <c r="A255" s="470"/>
      <c r="B255" s="365" t="s">
        <v>614</v>
      </c>
      <c r="C255" s="366" t="s">
        <v>615</v>
      </c>
      <c r="D255" s="23" t="s">
        <v>570</v>
      </c>
      <c r="E255" s="312">
        <v>0</v>
      </c>
      <c r="F255" s="154" t="s">
        <v>111</v>
      </c>
      <c r="G255" s="367" t="s">
        <v>609</v>
      </c>
      <c r="H255" s="59">
        <v>0</v>
      </c>
      <c r="I255" s="59">
        <v>0</v>
      </c>
    </row>
    <row r="256" spans="1:9" s="1" customFormat="1" ht="14.45" customHeight="1" thickBot="1" x14ac:dyDescent="0.25">
      <c r="A256" s="470"/>
      <c r="B256" s="10" t="s">
        <v>616</v>
      </c>
      <c r="C256" s="266" t="s">
        <v>617</v>
      </c>
      <c r="D256" s="162" t="s">
        <v>446</v>
      </c>
      <c r="E256" s="33">
        <v>0</v>
      </c>
      <c r="F256" s="11" t="s">
        <v>53</v>
      </c>
      <c r="G256" s="362" t="s">
        <v>618</v>
      </c>
      <c r="H256" s="14">
        <v>7500</v>
      </c>
      <c r="I256" s="14">
        <f>SUM(I257:I257)</f>
        <v>0</v>
      </c>
    </row>
    <row r="257" spans="1:10" s="44" customFormat="1" ht="14.45" customHeight="1" thickBot="1" x14ac:dyDescent="0.25">
      <c r="A257" s="470"/>
      <c r="B257" s="357" t="s">
        <v>619</v>
      </c>
      <c r="C257" s="363" t="s">
        <v>620</v>
      </c>
      <c r="D257" s="16" t="s">
        <v>621</v>
      </c>
      <c r="E257" s="194">
        <v>0</v>
      </c>
      <c r="F257" s="16" t="s">
        <v>322</v>
      </c>
      <c r="G257" s="338" t="s">
        <v>618</v>
      </c>
      <c r="H257" s="20">
        <v>7500</v>
      </c>
      <c r="I257" s="20">
        <v>0</v>
      </c>
    </row>
    <row r="258" spans="1:10" s="1" customFormat="1" ht="28.9" customHeight="1" thickBot="1" x14ac:dyDescent="0.25">
      <c r="A258" s="470"/>
      <c r="B258" s="10" t="s">
        <v>622</v>
      </c>
      <c r="C258" s="266" t="s">
        <v>623</v>
      </c>
      <c r="D258" s="162" t="s">
        <v>624</v>
      </c>
      <c r="E258" s="33">
        <v>0</v>
      </c>
      <c r="F258" s="11" t="s">
        <v>53</v>
      </c>
      <c r="G258" s="368" t="s">
        <v>625</v>
      </c>
      <c r="H258" s="218">
        <f>SUM(H259:H261)</f>
        <v>1000</v>
      </c>
      <c r="I258" s="218">
        <f>SUM(I259:I261)</f>
        <v>0</v>
      </c>
    </row>
    <row r="259" spans="1:10" s="270" customFormat="1" ht="14.45" customHeight="1" x14ac:dyDescent="0.25">
      <c r="A259" s="470"/>
      <c r="B259" s="357" t="s">
        <v>626</v>
      </c>
      <c r="C259" s="363" t="s">
        <v>627</v>
      </c>
      <c r="D259" s="16" t="s">
        <v>624</v>
      </c>
      <c r="E259" s="135">
        <v>0</v>
      </c>
      <c r="F259" s="16" t="s">
        <v>53</v>
      </c>
      <c r="G259" s="338" t="s">
        <v>625</v>
      </c>
      <c r="H259" s="20">
        <v>0</v>
      </c>
      <c r="I259" s="20">
        <v>0</v>
      </c>
    </row>
    <row r="260" spans="1:10" s="270" customFormat="1" ht="14.45" customHeight="1" x14ac:dyDescent="0.25">
      <c r="A260" s="470"/>
      <c r="B260" s="358" t="s">
        <v>628</v>
      </c>
      <c r="C260" s="364" t="s">
        <v>629</v>
      </c>
      <c r="D260" s="23" t="s">
        <v>624</v>
      </c>
      <c r="E260" s="149">
        <v>0</v>
      </c>
      <c r="F260" s="23" t="s">
        <v>53</v>
      </c>
      <c r="G260" s="345" t="s">
        <v>625</v>
      </c>
      <c r="H260" s="25">
        <v>1000</v>
      </c>
      <c r="I260" s="25">
        <v>0</v>
      </c>
    </row>
    <row r="261" spans="1:10" s="270" customFormat="1" ht="14.45" customHeight="1" thickBot="1" x14ac:dyDescent="0.3">
      <c r="A261" s="470"/>
      <c r="B261" s="190" t="s">
        <v>630</v>
      </c>
      <c r="C261" s="54" t="s">
        <v>631</v>
      </c>
      <c r="D261" s="54" t="s">
        <v>624</v>
      </c>
      <c r="E261" s="150">
        <v>0</v>
      </c>
      <c r="F261" s="54" t="s">
        <v>167</v>
      </c>
      <c r="G261" s="367" t="s">
        <v>625</v>
      </c>
      <c r="H261" s="59">
        <v>0</v>
      </c>
      <c r="I261" s="59">
        <v>0</v>
      </c>
    </row>
    <row r="262" spans="1:10" s="1" customFormat="1" ht="13.9" customHeight="1" thickBot="1" x14ac:dyDescent="0.25">
      <c r="A262" s="470"/>
      <c r="B262" s="10" t="s">
        <v>632</v>
      </c>
      <c r="C262" s="11" t="s">
        <v>633</v>
      </c>
      <c r="D262" s="162" t="s">
        <v>634</v>
      </c>
      <c r="E262" s="33">
        <v>0</v>
      </c>
      <c r="F262" s="11" t="s">
        <v>53</v>
      </c>
      <c r="G262" s="369" t="s">
        <v>635</v>
      </c>
      <c r="H262" s="370">
        <f>SUM(H263:H265)</f>
        <v>810</v>
      </c>
      <c r="I262" s="36">
        <f>SUM(I263:I265)</f>
        <v>100</v>
      </c>
      <c r="J262" s="371"/>
    </row>
    <row r="263" spans="1:10" s="1" customFormat="1" ht="13.9" customHeight="1" x14ac:dyDescent="0.2">
      <c r="A263" s="470"/>
      <c r="B263" s="357" t="s">
        <v>636</v>
      </c>
      <c r="C263" s="165" t="s">
        <v>637</v>
      </c>
      <c r="D263" s="165" t="s">
        <v>634</v>
      </c>
      <c r="E263" s="157">
        <v>0</v>
      </c>
      <c r="F263" s="29" t="s">
        <v>135</v>
      </c>
      <c r="G263" s="372" t="s">
        <v>635</v>
      </c>
      <c r="H263" s="373">
        <v>560</v>
      </c>
      <c r="I263" s="82">
        <v>0</v>
      </c>
      <c r="J263" s="371"/>
    </row>
    <row r="264" spans="1:10" s="1" customFormat="1" ht="13.9" customHeight="1" x14ac:dyDescent="0.2">
      <c r="A264" s="470"/>
      <c r="B264" s="358" t="s">
        <v>638</v>
      </c>
      <c r="C264" s="85" t="s">
        <v>639</v>
      </c>
      <c r="D264" s="85" t="s">
        <v>634</v>
      </c>
      <c r="E264" s="164">
        <v>0</v>
      </c>
      <c r="F264" s="86" t="s">
        <v>135</v>
      </c>
      <c r="G264" s="374" t="s">
        <v>635</v>
      </c>
      <c r="H264" s="373">
        <v>0</v>
      </c>
      <c r="I264" s="375">
        <v>0</v>
      </c>
      <c r="J264" s="371"/>
    </row>
    <row r="265" spans="1:10" s="1" customFormat="1" ht="13.9" customHeight="1" thickBot="1" x14ac:dyDescent="0.25">
      <c r="A265" s="470"/>
      <c r="B265" s="358" t="s">
        <v>640</v>
      </c>
      <c r="C265" s="376" t="s">
        <v>641</v>
      </c>
      <c r="D265" s="29" t="s">
        <v>634</v>
      </c>
      <c r="E265" s="58">
        <v>0</v>
      </c>
      <c r="F265" s="57" t="s">
        <v>111</v>
      </c>
      <c r="G265" s="377" t="s">
        <v>635</v>
      </c>
      <c r="H265" s="373">
        <v>250</v>
      </c>
      <c r="I265" s="378">
        <v>100</v>
      </c>
      <c r="J265" s="371"/>
    </row>
    <row r="266" spans="1:10" s="1" customFormat="1" ht="14.45" customHeight="1" thickBot="1" x14ac:dyDescent="0.25">
      <c r="A266" s="470"/>
      <c r="B266" s="10" t="s">
        <v>642</v>
      </c>
      <c r="C266" s="379" t="s">
        <v>643</v>
      </c>
      <c r="D266" s="14" t="s">
        <v>644</v>
      </c>
      <c r="E266" s="33">
        <v>0</v>
      </c>
      <c r="F266" s="11" t="s">
        <v>53</v>
      </c>
      <c r="G266" s="362" t="s">
        <v>645</v>
      </c>
      <c r="H266" s="14">
        <f>SUM(H267:H269)</f>
        <v>500</v>
      </c>
      <c r="I266" s="14">
        <f>SUM(I267:I269)</f>
        <v>0</v>
      </c>
    </row>
    <row r="267" spans="1:10" s="270" customFormat="1" ht="14.45" customHeight="1" x14ac:dyDescent="0.25">
      <c r="A267" s="470"/>
      <c r="B267" s="357" t="s">
        <v>646</v>
      </c>
      <c r="C267" s="42" t="s">
        <v>409</v>
      </c>
      <c r="D267" s="39" t="s">
        <v>644</v>
      </c>
      <c r="E267" s="135">
        <v>0</v>
      </c>
      <c r="F267" s="39" t="s">
        <v>322</v>
      </c>
      <c r="G267" s="338" t="s">
        <v>645</v>
      </c>
      <c r="H267" s="20">
        <v>0</v>
      </c>
      <c r="I267" s="20">
        <v>0</v>
      </c>
    </row>
    <row r="268" spans="1:10" s="270" customFormat="1" ht="14.45" customHeight="1" x14ac:dyDescent="0.25">
      <c r="A268" s="470"/>
      <c r="B268" s="358" t="s">
        <v>647</v>
      </c>
      <c r="C268" s="275" t="s">
        <v>648</v>
      </c>
      <c r="D268" s="85" t="s">
        <v>644</v>
      </c>
      <c r="E268" s="149">
        <v>0</v>
      </c>
      <c r="F268" s="85" t="s">
        <v>322</v>
      </c>
      <c r="G268" s="345" t="s">
        <v>645</v>
      </c>
      <c r="H268" s="25">
        <v>0</v>
      </c>
      <c r="I268" s="25">
        <v>0</v>
      </c>
    </row>
    <row r="269" spans="1:10" s="270" customFormat="1" ht="14.45" customHeight="1" thickBot="1" x14ac:dyDescent="0.3">
      <c r="A269" s="470"/>
      <c r="B269" s="358" t="s">
        <v>649</v>
      </c>
      <c r="C269" s="57" t="s">
        <v>650</v>
      </c>
      <c r="D269" s="85" t="s">
        <v>644</v>
      </c>
      <c r="E269" s="149">
        <v>0</v>
      </c>
      <c r="F269" s="86" t="s">
        <v>322</v>
      </c>
      <c r="G269" s="345" t="s">
        <v>645</v>
      </c>
      <c r="H269" s="25">
        <v>500</v>
      </c>
      <c r="I269" s="25">
        <v>0</v>
      </c>
    </row>
    <row r="270" spans="1:10" s="270" customFormat="1" ht="14.45" customHeight="1" thickBot="1" x14ac:dyDescent="0.3">
      <c r="A270" s="470"/>
      <c r="B270" s="10" t="s">
        <v>651</v>
      </c>
      <c r="C270" s="380" t="s">
        <v>652</v>
      </c>
      <c r="D270" s="14" t="s">
        <v>653</v>
      </c>
      <c r="E270" s="33">
        <v>0</v>
      </c>
      <c r="F270" s="11" t="s">
        <v>53</v>
      </c>
      <c r="G270" s="362" t="s">
        <v>654</v>
      </c>
      <c r="H270" s="14">
        <f>SUM(H271:H273)</f>
        <v>8800</v>
      </c>
      <c r="I270" s="14">
        <f>SUM(I271:I273)</f>
        <v>0</v>
      </c>
    </row>
    <row r="271" spans="1:10" s="270" customFormat="1" ht="14.45" customHeight="1" x14ac:dyDescent="0.25">
      <c r="A271" s="470"/>
      <c r="B271" s="15" t="s">
        <v>655</v>
      </c>
      <c r="C271" s="381" t="s">
        <v>656</v>
      </c>
      <c r="D271" s="20" t="s">
        <v>653</v>
      </c>
      <c r="E271" s="135">
        <v>0</v>
      </c>
      <c r="F271" s="382" t="s">
        <v>53</v>
      </c>
      <c r="G271" s="338" t="s">
        <v>654</v>
      </c>
      <c r="H271" s="20">
        <v>1500</v>
      </c>
      <c r="I271" s="20">
        <v>0</v>
      </c>
    </row>
    <row r="272" spans="1:10" s="270" customFormat="1" ht="14.45" customHeight="1" x14ac:dyDescent="0.25">
      <c r="A272" s="470"/>
      <c r="B272" s="21" t="s">
        <v>657</v>
      </c>
      <c r="C272" s="383" t="s">
        <v>658</v>
      </c>
      <c r="D272" s="25" t="s">
        <v>653</v>
      </c>
      <c r="E272" s="149">
        <v>0</v>
      </c>
      <c r="F272" s="384" t="s">
        <v>53</v>
      </c>
      <c r="G272" s="345" t="s">
        <v>654</v>
      </c>
      <c r="H272" s="25">
        <v>4500</v>
      </c>
      <c r="I272" s="25">
        <v>0</v>
      </c>
    </row>
    <row r="273" spans="1:9" s="270" customFormat="1" ht="14.45" customHeight="1" thickBot="1" x14ac:dyDescent="0.3">
      <c r="A273" s="470"/>
      <c r="B273" s="21" t="s">
        <v>659</v>
      </c>
      <c r="C273" s="385" t="s">
        <v>660</v>
      </c>
      <c r="D273" s="25" t="s">
        <v>653</v>
      </c>
      <c r="E273" s="312">
        <v>0</v>
      </c>
      <c r="F273" s="386" t="s">
        <v>53</v>
      </c>
      <c r="G273" s="367" t="s">
        <v>654</v>
      </c>
      <c r="H273" s="59">
        <v>2800</v>
      </c>
      <c r="I273" s="59">
        <v>0</v>
      </c>
    </row>
    <row r="274" spans="1:9" s="1" customFormat="1" ht="14.45" customHeight="1" thickBot="1" x14ac:dyDescent="0.25">
      <c r="A274" s="470"/>
      <c r="B274" s="10" t="s">
        <v>661</v>
      </c>
      <c r="C274" s="32" t="s">
        <v>662</v>
      </c>
      <c r="D274" s="162" t="s">
        <v>570</v>
      </c>
      <c r="E274" s="33">
        <v>0</v>
      </c>
      <c r="F274" s="11" t="s">
        <v>53</v>
      </c>
      <c r="G274" s="14"/>
      <c r="H274" s="14">
        <f>SUM(H275:H277)</f>
        <v>0</v>
      </c>
      <c r="I274" s="14">
        <f>SUM(I275:I277)</f>
        <v>0</v>
      </c>
    </row>
    <row r="275" spans="1:9" s="44" customFormat="1" ht="14.45" customHeight="1" x14ac:dyDescent="0.2">
      <c r="A275" s="470"/>
      <c r="B275" s="15" t="s">
        <v>663</v>
      </c>
      <c r="C275" s="387" t="s">
        <v>664</v>
      </c>
      <c r="D275" s="16" t="s">
        <v>570</v>
      </c>
      <c r="E275" s="135">
        <v>0</v>
      </c>
      <c r="F275" s="16" t="s">
        <v>31</v>
      </c>
      <c r="G275" s="20"/>
      <c r="H275" s="20">
        <v>0</v>
      </c>
      <c r="I275" s="20">
        <v>0</v>
      </c>
    </row>
    <row r="276" spans="1:9" s="44" customFormat="1" ht="14.45" customHeight="1" x14ac:dyDescent="0.2">
      <c r="A276" s="470"/>
      <c r="B276" s="21" t="s">
        <v>665</v>
      </c>
      <c r="C276" s="387" t="s">
        <v>666</v>
      </c>
      <c r="D276" s="23" t="s">
        <v>570</v>
      </c>
      <c r="E276" s="149">
        <v>0</v>
      </c>
      <c r="F276" s="16" t="s">
        <v>53</v>
      </c>
      <c r="G276" s="25"/>
      <c r="H276" s="25">
        <v>0</v>
      </c>
      <c r="I276" s="25">
        <v>0</v>
      </c>
    </row>
    <row r="277" spans="1:9" s="44" customFormat="1" ht="14.45" customHeight="1" thickBot="1" x14ac:dyDescent="0.25">
      <c r="A277" s="470"/>
      <c r="B277" s="21" t="s">
        <v>667</v>
      </c>
      <c r="C277" s="388" t="s">
        <v>668</v>
      </c>
      <c r="D277" s="23" t="s">
        <v>570</v>
      </c>
      <c r="E277" s="312">
        <v>0</v>
      </c>
      <c r="F277" s="132" t="s">
        <v>368</v>
      </c>
      <c r="G277" s="59"/>
      <c r="H277" s="59">
        <v>0</v>
      </c>
      <c r="I277" s="59">
        <v>0</v>
      </c>
    </row>
    <row r="278" spans="1:9" s="44" customFormat="1" ht="14.45" customHeight="1" thickBot="1" x14ac:dyDescent="0.25">
      <c r="A278" s="470"/>
      <c r="B278" s="10" t="s">
        <v>669</v>
      </c>
      <c r="C278" s="32" t="s">
        <v>670</v>
      </c>
      <c r="D278" s="162" t="s">
        <v>570</v>
      </c>
      <c r="E278" s="33">
        <v>0</v>
      </c>
      <c r="F278" s="11" t="s">
        <v>53</v>
      </c>
      <c r="G278" s="362" t="s">
        <v>553</v>
      </c>
      <c r="H278" s="14">
        <v>2000</v>
      </c>
      <c r="I278" s="14">
        <f>SUM(I279:I281)</f>
        <v>0</v>
      </c>
    </row>
    <row r="279" spans="1:9" s="44" customFormat="1" ht="14.45" customHeight="1" thickBot="1" x14ac:dyDescent="0.25">
      <c r="A279" s="470"/>
      <c r="B279" s="211" t="s">
        <v>671</v>
      </c>
      <c r="C279" s="389" t="s">
        <v>672</v>
      </c>
      <c r="D279" s="29" t="s">
        <v>570</v>
      </c>
      <c r="E279" s="138">
        <v>0</v>
      </c>
      <c r="F279" s="382" t="s">
        <v>53</v>
      </c>
      <c r="G279" s="390" t="s">
        <v>553</v>
      </c>
      <c r="H279" s="30">
        <v>2000</v>
      </c>
      <c r="I279" s="30"/>
    </row>
    <row r="280" spans="1:9" s="1" customFormat="1" ht="14.45" customHeight="1" thickBot="1" x14ac:dyDescent="0.25">
      <c r="A280" s="470"/>
      <c r="B280" s="391" t="s">
        <v>673</v>
      </c>
      <c r="C280" s="392" t="s">
        <v>674</v>
      </c>
      <c r="D280" s="162" t="s">
        <v>675</v>
      </c>
      <c r="E280" s="33">
        <v>0</v>
      </c>
      <c r="F280" s="11" t="s">
        <v>53</v>
      </c>
      <c r="G280" s="393" t="s">
        <v>676</v>
      </c>
      <c r="H280" s="153">
        <f>SUM(H281:H282)</f>
        <v>1650</v>
      </c>
      <c r="I280" s="153">
        <f>SUM(I281:I282)</f>
        <v>0</v>
      </c>
    </row>
    <row r="281" spans="1:9" s="270" customFormat="1" ht="14.45" customHeight="1" x14ac:dyDescent="0.25">
      <c r="A281" s="470"/>
      <c r="B281" s="15" t="s">
        <v>677</v>
      </c>
      <c r="C281" s="394" t="s">
        <v>678</v>
      </c>
      <c r="D281" s="39" t="s">
        <v>675</v>
      </c>
      <c r="E281" s="135">
        <v>0</v>
      </c>
      <c r="F281" s="394" t="s">
        <v>53</v>
      </c>
      <c r="G281" s="338" t="s">
        <v>676</v>
      </c>
      <c r="H281" s="20">
        <v>1500</v>
      </c>
      <c r="I281" s="20">
        <v>0</v>
      </c>
    </row>
    <row r="282" spans="1:9" s="270" customFormat="1" ht="14.45" customHeight="1" thickBot="1" x14ac:dyDescent="0.3">
      <c r="A282" s="471"/>
      <c r="B282" s="137" t="s">
        <v>679</v>
      </c>
      <c r="C282" s="395" t="s">
        <v>680</v>
      </c>
      <c r="D282" s="86" t="s">
        <v>675</v>
      </c>
      <c r="E282" s="312">
        <v>0</v>
      </c>
      <c r="F282" s="395" t="s">
        <v>53</v>
      </c>
      <c r="G282" s="367" t="s">
        <v>676</v>
      </c>
      <c r="H282" s="59">
        <v>150</v>
      </c>
      <c r="I282" s="59">
        <v>0</v>
      </c>
    </row>
    <row r="283" spans="1:9" s="1" customFormat="1" ht="49.9" customHeight="1" thickBot="1" x14ac:dyDescent="0.25">
      <c r="B283" s="396"/>
      <c r="D283" s="396"/>
      <c r="G283" s="397"/>
      <c r="H283" s="397"/>
      <c r="I283" s="397"/>
    </row>
    <row r="284" spans="1:9" s="1" customFormat="1" ht="54.75" thickTop="1" thickBot="1" x14ac:dyDescent="0.25">
      <c r="A284" s="472" t="s">
        <v>681</v>
      </c>
      <c r="B284" s="473"/>
      <c r="C284" s="473"/>
      <c r="D284" s="473"/>
      <c r="E284" s="473"/>
      <c r="F284" s="474"/>
      <c r="G284" s="398" t="s">
        <v>2</v>
      </c>
      <c r="H284" s="399">
        <f>SUM(H286:H295,H301:H309)</f>
        <v>81500</v>
      </c>
      <c r="I284" s="399">
        <f>SUM(I286:I295,I301:I309)</f>
        <v>0</v>
      </c>
    </row>
    <row r="285" spans="1:9" s="9" customFormat="1" ht="62.25" thickBot="1" x14ac:dyDescent="0.4">
      <c r="A285" s="299"/>
      <c r="B285" s="300" t="s">
        <v>3</v>
      </c>
      <c r="C285" s="300" t="s">
        <v>4</v>
      </c>
      <c r="D285" s="400" t="s">
        <v>5</v>
      </c>
      <c r="E285" s="301" t="s">
        <v>6</v>
      </c>
      <c r="F285" s="300" t="s">
        <v>7</v>
      </c>
      <c r="G285" s="401" t="s">
        <v>8</v>
      </c>
      <c r="H285" s="401" t="s">
        <v>9</v>
      </c>
      <c r="I285" s="401" t="s">
        <v>10</v>
      </c>
    </row>
    <row r="286" spans="1:9" s="1" customFormat="1" ht="13.5" thickBot="1" x14ac:dyDescent="0.25">
      <c r="A286" s="475" t="s">
        <v>682</v>
      </c>
      <c r="B286" s="10" t="s">
        <v>683</v>
      </c>
      <c r="C286" s="402" t="s">
        <v>684</v>
      </c>
      <c r="D286" s="11" t="s">
        <v>685</v>
      </c>
      <c r="E286" s="33">
        <v>0</v>
      </c>
      <c r="F286" s="11" t="s">
        <v>53</v>
      </c>
      <c r="G286" s="14">
        <v>500102</v>
      </c>
      <c r="H286" s="403">
        <v>10000</v>
      </c>
      <c r="I286" s="404">
        <v>0</v>
      </c>
    </row>
    <row r="287" spans="1:9" s="1" customFormat="1" ht="14.45" customHeight="1" thickBot="1" x14ac:dyDescent="0.25">
      <c r="A287" s="476"/>
      <c r="B287" s="10" t="s">
        <v>686</v>
      </c>
      <c r="C287" s="402" t="s">
        <v>687</v>
      </c>
      <c r="D287" s="11" t="s">
        <v>685</v>
      </c>
      <c r="E287" s="33">
        <v>0</v>
      </c>
      <c r="F287" s="11" t="s">
        <v>53</v>
      </c>
      <c r="G287" s="14"/>
      <c r="H287" s="403">
        <v>0</v>
      </c>
      <c r="I287" s="404">
        <v>0</v>
      </c>
    </row>
    <row r="288" spans="1:9" s="1" customFormat="1" ht="14.45" customHeight="1" thickBot="1" x14ac:dyDescent="0.25">
      <c r="A288" s="476"/>
      <c r="B288" s="10" t="s">
        <v>688</v>
      </c>
      <c r="C288" s="402" t="s">
        <v>276</v>
      </c>
      <c r="D288" s="11" t="s">
        <v>276</v>
      </c>
      <c r="E288" s="33">
        <v>0</v>
      </c>
      <c r="F288" s="11" t="s">
        <v>53</v>
      </c>
      <c r="G288" s="14">
        <v>500302</v>
      </c>
      <c r="H288" s="403">
        <v>1000</v>
      </c>
      <c r="I288" s="404">
        <v>0</v>
      </c>
    </row>
    <row r="289" spans="1:9" s="1" customFormat="1" ht="14.45" customHeight="1" thickBot="1" x14ac:dyDescent="0.25">
      <c r="A289" s="476"/>
      <c r="B289" s="10" t="s">
        <v>689</v>
      </c>
      <c r="C289" s="402" t="s">
        <v>690</v>
      </c>
      <c r="D289" s="11" t="s">
        <v>691</v>
      </c>
      <c r="E289" s="33">
        <v>0</v>
      </c>
      <c r="F289" s="11" t="s">
        <v>53</v>
      </c>
      <c r="G289" s="14"/>
      <c r="H289" s="403">
        <v>0</v>
      </c>
      <c r="I289" s="404">
        <v>0</v>
      </c>
    </row>
    <row r="290" spans="1:9" s="1" customFormat="1" ht="14.45" customHeight="1" thickBot="1" x14ac:dyDescent="0.25">
      <c r="A290" s="476"/>
      <c r="B290" s="10" t="s">
        <v>692</v>
      </c>
      <c r="C290" s="402" t="s">
        <v>693</v>
      </c>
      <c r="D290" s="11" t="s">
        <v>691</v>
      </c>
      <c r="E290" s="33">
        <v>0</v>
      </c>
      <c r="F290" s="11" t="s">
        <v>174</v>
      </c>
      <c r="G290" s="14">
        <v>500101</v>
      </c>
      <c r="H290" s="403">
        <v>1500</v>
      </c>
      <c r="I290" s="404">
        <v>0</v>
      </c>
    </row>
    <row r="291" spans="1:9" s="1" customFormat="1" ht="14.45" customHeight="1" thickBot="1" x14ac:dyDescent="0.25">
      <c r="A291" s="476"/>
      <c r="B291" s="10" t="s">
        <v>694</v>
      </c>
      <c r="C291" s="402" t="s">
        <v>695</v>
      </c>
      <c r="D291" s="11" t="s">
        <v>696</v>
      </c>
      <c r="E291" s="33">
        <v>0</v>
      </c>
      <c r="F291" s="11" t="s">
        <v>53</v>
      </c>
      <c r="G291" s="14">
        <v>500100</v>
      </c>
      <c r="H291" s="403">
        <v>12500</v>
      </c>
      <c r="I291" s="404">
        <v>0</v>
      </c>
    </row>
    <row r="292" spans="1:9" s="1" customFormat="1" ht="14.45" customHeight="1" thickBot="1" x14ac:dyDescent="0.25">
      <c r="A292" s="476"/>
      <c r="B292" s="10" t="s">
        <v>697</v>
      </c>
      <c r="C292" s="405" t="s">
        <v>698</v>
      </c>
      <c r="D292" s="11" t="s">
        <v>696</v>
      </c>
      <c r="E292" s="33">
        <v>0</v>
      </c>
      <c r="F292" s="406" t="s">
        <v>53</v>
      </c>
      <c r="G292" s="14">
        <v>500102</v>
      </c>
      <c r="H292" s="403">
        <v>750</v>
      </c>
      <c r="I292" s="404">
        <v>0</v>
      </c>
    </row>
    <row r="293" spans="1:9" s="1" customFormat="1" ht="14.45" customHeight="1" thickBot="1" x14ac:dyDescent="0.25">
      <c r="A293" s="476"/>
      <c r="B293" s="10" t="s">
        <v>699</v>
      </c>
      <c r="C293" s="405" t="s">
        <v>700</v>
      </c>
      <c r="D293" s="11" t="s">
        <v>696</v>
      </c>
      <c r="E293" s="33">
        <v>0</v>
      </c>
      <c r="F293" s="153" t="s">
        <v>322</v>
      </c>
      <c r="G293" s="14">
        <v>500120</v>
      </c>
      <c r="H293" s="403">
        <v>3000</v>
      </c>
      <c r="I293" s="404">
        <v>0</v>
      </c>
    </row>
    <row r="294" spans="1:9" s="1" customFormat="1" ht="14.45" customHeight="1" thickBot="1" x14ac:dyDescent="0.25">
      <c r="A294" s="476"/>
      <c r="B294" s="10" t="s">
        <v>701</v>
      </c>
      <c r="C294" s="153" t="s">
        <v>702</v>
      </c>
      <c r="D294" s="11" t="s">
        <v>696</v>
      </c>
      <c r="E294" s="33">
        <v>0</v>
      </c>
      <c r="F294" s="406" t="s">
        <v>53</v>
      </c>
      <c r="G294" s="14">
        <v>500100</v>
      </c>
      <c r="H294" s="14">
        <v>1250</v>
      </c>
      <c r="I294" s="14">
        <v>0</v>
      </c>
    </row>
    <row r="295" spans="1:9" s="1" customFormat="1" ht="15.75" customHeight="1" thickBot="1" x14ac:dyDescent="0.25">
      <c r="A295" s="476"/>
      <c r="B295" s="10" t="s">
        <v>703</v>
      </c>
      <c r="C295" s="153" t="s">
        <v>704</v>
      </c>
      <c r="D295" s="11" t="s">
        <v>696</v>
      </c>
      <c r="E295" s="33">
        <v>0</v>
      </c>
      <c r="F295" s="153" t="s">
        <v>53</v>
      </c>
      <c r="G295" s="163">
        <v>500010</v>
      </c>
      <c r="H295" s="83">
        <v>28500</v>
      </c>
      <c r="I295" s="14">
        <f>SUM(I296:I300)</f>
        <v>0</v>
      </c>
    </row>
    <row r="296" spans="1:9" s="44" customFormat="1" ht="14.45" customHeight="1" x14ac:dyDescent="0.2">
      <c r="A296" s="476"/>
      <c r="B296" s="15" t="s">
        <v>705</v>
      </c>
      <c r="C296" s="20" t="s">
        <v>706</v>
      </c>
      <c r="D296" s="39" t="s">
        <v>696</v>
      </c>
      <c r="E296" s="135">
        <v>0</v>
      </c>
      <c r="F296" s="407" t="s">
        <v>53</v>
      </c>
      <c r="G296" s="20">
        <v>500001</v>
      </c>
      <c r="H296" s="20">
        <v>7700</v>
      </c>
      <c r="I296" s="20">
        <v>0</v>
      </c>
    </row>
    <row r="297" spans="1:9" s="44" customFormat="1" ht="14.45" customHeight="1" x14ac:dyDescent="0.2">
      <c r="A297" s="476"/>
      <c r="B297" s="21" t="s">
        <v>707</v>
      </c>
      <c r="C297" s="25" t="s">
        <v>708</v>
      </c>
      <c r="D297" s="85" t="s">
        <v>696</v>
      </c>
      <c r="E297" s="149">
        <v>0</v>
      </c>
      <c r="F297" s="408" t="s">
        <v>53</v>
      </c>
      <c r="G297" s="25">
        <v>500002</v>
      </c>
      <c r="H297" s="25">
        <v>7700</v>
      </c>
      <c r="I297" s="25">
        <v>0</v>
      </c>
    </row>
    <row r="298" spans="1:9" s="44" customFormat="1" ht="14.45" customHeight="1" x14ac:dyDescent="0.2">
      <c r="A298" s="476"/>
      <c r="B298" s="21" t="s">
        <v>709</v>
      </c>
      <c r="C298" s="25" t="s">
        <v>710</v>
      </c>
      <c r="D298" s="85" t="s">
        <v>696</v>
      </c>
      <c r="E298" s="149">
        <v>0</v>
      </c>
      <c r="F298" s="408" t="s">
        <v>53</v>
      </c>
      <c r="G298" s="25">
        <v>500003</v>
      </c>
      <c r="H298" s="25">
        <v>7700</v>
      </c>
      <c r="I298" s="25">
        <v>0</v>
      </c>
    </row>
    <row r="299" spans="1:9" s="44" customFormat="1" ht="14.45" customHeight="1" x14ac:dyDescent="0.2">
      <c r="A299" s="476"/>
      <c r="B299" s="21" t="s">
        <v>711</v>
      </c>
      <c r="C299" s="25" t="s">
        <v>712</v>
      </c>
      <c r="D299" s="85" t="s">
        <v>696</v>
      </c>
      <c r="E299" s="149">
        <v>0</v>
      </c>
      <c r="F299" s="408" t="s">
        <v>53</v>
      </c>
      <c r="G299" s="25">
        <v>500004</v>
      </c>
      <c r="H299" s="25">
        <v>7700</v>
      </c>
      <c r="I299" s="25">
        <v>0</v>
      </c>
    </row>
    <row r="300" spans="1:9" s="44" customFormat="1" ht="14.45" customHeight="1" thickBot="1" x14ac:dyDescent="0.25">
      <c r="A300" s="476"/>
      <c r="B300" s="56" t="s">
        <v>713</v>
      </c>
      <c r="C300" s="59" t="s">
        <v>714</v>
      </c>
      <c r="D300" s="85" t="s">
        <v>696</v>
      </c>
      <c r="E300" s="149">
        <v>0</v>
      </c>
      <c r="F300" s="408" t="s">
        <v>53</v>
      </c>
      <c r="G300" s="59">
        <v>500007</v>
      </c>
      <c r="H300" s="59">
        <v>7700</v>
      </c>
      <c r="I300" s="59">
        <v>0</v>
      </c>
    </row>
    <row r="301" spans="1:9" s="1" customFormat="1" ht="14.45" customHeight="1" thickBot="1" x14ac:dyDescent="0.25">
      <c r="A301" s="476"/>
      <c r="B301" s="10" t="s">
        <v>715</v>
      </c>
      <c r="C301" s="409" t="s">
        <v>716</v>
      </c>
      <c r="D301" s="11" t="s">
        <v>696</v>
      </c>
      <c r="E301" s="33">
        <v>0</v>
      </c>
      <c r="F301" s="11" t="s">
        <v>53</v>
      </c>
      <c r="G301" s="14">
        <v>500200</v>
      </c>
      <c r="H301" s="14">
        <v>8000</v>
      </c>
      <c r="I301" s="14">
        <v>0</v>
      </c>
    </row>
    <row r="302" spans="1:9" s="1" customFormat="1" ht="14.45" customHeight="1" thickBot="1" x14ac:dyDescent="0.25">
      <c r="A302" s="476"/>
      <c r="B302" s="10" t="s">
        <v>717</v>
      </c>
      <c r="C302" s="409" t="s">
        <v>718</v>
      </c>
      <c r="D302" s="11" t="s">
        <v>696</v>
      </c>
      <c r="E302" s="33">
        <v>0</v>
      </c>
      <c r="F302" s="11" t="s">
        <v>53</v>
      </c>
      <c r="G302" s="14">
        <v>500100</v>
      </c>
      <c r="H302" s="14">
        <v>2000</v>
      </c>
      <c r="I302" s="14">
        <v>0</v>
      </c>
    </row>
    <row r="303" spans="1:9" s="1" customFormat="1" ht="14.45" customHeight="1" thickBot="1" x14ac:dyDescent="0.25">
      <c r="A303" s="476"/>
      <c r="B303" s="10" t="s">
        <v>719</v>
      </c>
      <c r="C303" s="410" t="s">
        <v>720</v>
      </c>
      <c r="D303" s="11" t="s">
        <v>696</v>
      </c>
      <c r="E303" s="33">
        <v>0</v>
      </c>
      <c r="F303" s="11" t="s">
        <v>53</v>
      </c>
      <c r="G303" s="14"/>
      <c r="H303" s="14">
        <v>0</v>
      </c>
      <c r="I303" s="14">
        <v>0</v>
      </c>
    </row>
    <row r="304" spans="1:9" s="1" customFormat="1" ht="14.45" customHeight="1" thickBot="1" x14ac:dyDescent="0.25">
      <c r="A304" s="476"/>
      <c r="B304" s="10" t="s">
        <v>721</v>
      </c>
      <c r="C304" s="410" t="s">
        <v>722</v>
      </c>
      <c r="D304" s="11" t="s">
        <v>696</v>
      </c>
      <c r="E304" s="33">
        <v>0</v>
      </c>
      <c r="F304" s="11" t="s">
        <v>53</v>
      </c>
      <c r="G304" s="14"/>
      <c r="H304" s="14">
        <v>0</v>
      </c>
      <c r="I304" s="14">
        <v>0</v>
      </c>
    </row>
    <row r="305" spans="1:10" s="1" customFormat="1" ht="28.9" customHeight="1" thickBot="1" x14ac:dyDescent="0.25">
      <c r="A305" s="476"/>
      <c r="B305" s="10" t="s">
        <v>723</v>
      </c>
      <c r="C305" s="411" t="s">
        <v>724</v>
      </c>
      <c r="D305" s="11" t="s">
        <v>696</v>
      </c>
      <c r="E305" s="33">
        <v>0</v>
      </c>
      <c r="F305" s="11" t="s">
        <v>53</v>
      </c>
      <c r="G305" s="14"/>
      <c r="H305" s="14">
        <v>0</v>
      </c>
      <c r="I305" s="14">
        <v>0</v>
      </c>
      <c r="J305" s="412"/>
    </row>
    <row r="306" spans="1:10" s="1" customFormat="1" ht="15.75" thickBot="1" x14ac:dyDescent="0.25">
      <c r="A306" s="476"/>
      <c r="B306" s="10" t="s">
        <v>725</v>
      </c>
      <c r="C306" s="11" t="s">
        <v>726</v>
      </c>
      <c r="D306" s="11" t="s">
        <v>696</v>
      </c>
      <c r="E306" s="33">
        <v>0</v>
      </c>
      <c r="F306" s="11" t="s">
        <v>53</v>
      </c>
      <c r="G306" s="153">
        <v>500310</v>
      </c>
      <c r="H306" s="14">
        <v>2500</v>
      </c>
      <c r="I306" s="107">
        <v>0</v>
      </c>
      <c r="J306" s="413"/>
    </row>
    <row r="307" spans="1:10" s="1" customFormat="1" ht="15.75" thickBot="1" x14ac:dyDescent="0.25">
      <c r="A307" s="476"/>
      <c r="B307" s="10" t="s">
        <v>727</v>
      </c>
      <c r="C307" s="11" t="s">
        <v>728</v>
      </c>
      <c r="D307" s="11" t="s">
        <v>696</v>
      </c>
      <c r="E307" s="33">
        <v>0</v>
      </c>
      <c r="F307" s="11" t="s">
        <v>53</v>
      </c>
      <c r="G307" s="153"/>
      <c r="H307" s="14">
        <v>0</v>
      </c>
      <c r="I307" s="107">
        <v>0</v>
      </c>
      <c r="J307" s="371"/>
    </row>
    <row r="308" spans="1:10" s="1" customFormat="1" ht="14.45" customHeight="1" thickBot="1" x14ac:dyDescent="0.25">
      <c r="A308" s="476"/>
      <c r="B308" s="10" t="s">
        <v>729</v>
      </c>
      <c r="C308" s="266" t="s">
        <v>730</v>
      </c>
      <c r="D308" s="11" t="s">
        <v>731</v>
      </c>
      <c r="E308" s="33">
        <v>0</v>
      </c>
      <c r="F308" s="11" t="s">
        <v>53</v>
      </c>
      <c r="G308" s="414">
        <v>500301</v>
      </c>
      <c r="H308" s="14">
        <v>500</v>
      </c>
      <c r="I308" s="14">
        <v>0</v>
      </c>
      <c r="J308" s="412"/>
    </row>
    <row r="309" spans="1:10" s="1" customFormat="1" ht="14.45" customHeight="1" thickBot="1" x14ac:dyDescent="0.25">
      <c r="A309" s="476"/>
      <c r="B309" s="10" t="s">
        <v>732</v>
      </c>
      <c r="C309" s="11" t="s">
        <v>733</v>
      </c>
      <c r="D309" s="11" t="s">
        <v>734</v>
      </c>
      <c r="E309" s="33">
        <v>0</v>
      </c>
      <c r="F309" s="11" t="s">
        <v>53</v>
      </c>
      <c r="G309" s="414">
        <v>500300</v>
      </c>
      <c r="H309" s="14">
        <v>10000</v>
      </c>
      <c r="I309" s="14">
        <f>SUM(I310:I315)</f>
        <v>0</v>
      </c>
    </row>
    <row r="310" spans="1:10" s="270" customFormat="1" x14ac:dyDescent="0.25">
      <c r="A310" s="476"/>
      <c r="B310" s="415" t="s">
        <v>735</v>
      </c>
      <c r="C310" s="29" t="s">
        <v>736</v>
      </c>
      <c r="D310" s="29" t="s">
        <v>737</v>
      </c>
      <c r="E310" s="135">
        <v>0</v>
      </c>
      <c r="F310" s="16" t="s">
        <v>322</v>
      </c>
      <c r="G310" s="220">
        <v>500300</v>
      </c>
      <c r="H310" s="20">
        <v>0</v>
      </c>
      <c r="I310" s="20">
        <v>0</v>
      </c>
    </row>
    <row r="311" spans="1:10" s="270" customFormat="1" ht="14.45" customHeight="1" x14ac:dyDescent="0.25">
      <c r="A311" s="476"/>
      <c r="B311" s="416" t="s">
        <v>738</v>
      </c>
      <c r="C311" s="54" t="s">
        <v>739</v>
      </c>
      <c r="D311" s="54" t="s">
        <v>737</v>
      </c>
      <c r="E311" s="149">
        <v>0</v>
      </c>
      <c r="F311" s="23" t="s">
        <v>135</v>
      </c>
      <c r="G311" s="417">
        <v>500300</v>
      </c>
      <c r="H311" s="25">
        <v>0</v>
      </c>
      <c r="I311" s="25">
        <v>0</v>
      </c>
    </row>
    <row r="312" spans="1:10" s="270" customFormat="1" ht="26.25" x14ac:dyDescent="0.25">
      <c r="A312" s="476"/>
      <c r="B312" s="416" t="s">
        <v>740</v>
      </c>
      <c r="C312" s="418" t="s">
        <v>741</v>
      </c>
      <c r="D312" s="54" t="s">
        <v>737</v>
      </c>
      <c r="E312" s="149">
        <v>0</v>
      </c>
      <c r="F312" s="23" t="s">
        <v>53</v>
      </c>
      <c r="G312" s="417">
        <v>500300</v>
      </c>
      <c r="H312" s="25">
        <v>10000</v>
      </c>
      <c r="I312" s="25">
        <v>0</v>
      </c>
    </row>
    <row r="313" spans="1:10" s="270" customFormat="1" ht="25.5" x14ac:dyDescent="0.25">
      <c r="A313" s="476"/>
      <c r="B313" s="416" t="s">
        <v>742</v>
      </c>
      <c r="C313" s="419" t="s">
        <v>743</v>
      </c>
      <c r="D313" s="54" t="s">
        <v>737</v>
      </c>
      <c r="E313" s="149">
        <v>0</v>
      </c>
      <c r="F313" s="23" t="s">
        <v>111</v>
      </c>
      <c r="G313" s="417">
        <v>500300</v>
      </c>
      <c r="H313" s="25">
        <v>0</v>
      </c>
      <c r="I313" s="25">
        <v>0</v>
      </c>
    </row>
    <row r="314" spans="1:10" s="270" customFormat="1" ht="26.25" x14ac:dyDescent="0.25">
      <c r="A314" s="476"/>
      <c r="B314" s="416" t="s">
        <v>744</v>
      </c>
      <c r="C314" s="45" t="s">
        <v>745</v>
      </c>
      <c r="D314" s="54" t="s">
        <v>737</v>
      </c>
      <c r="E314" s="149">
        <v>0</v>
      </c>
      <c r="F314" s="23" t="s">
        <v>322</v>
      </c>
      <c r="G314" s="417">
        <v>500300</v>
      </c>
      <c r="H314" s="25">
        <v>0</v>
      </c>
      <c r="I314" s="25">
        <v>0</v>
      </c>
    </row>
    <row r="315" spans="1:10" s="270" customFormat="1" ht="39" thickBot="1" x14ac:dyDescent="0.3">
      <c r="A315" s="477"/>
      <c r="B315" s="420" t="s">
        <v>746</v>
      </c>
      <c r="C315" s="154" t="s">
        <v>747</v>
      </c>
      <c r="D315" s="154" t="s">
        <v>737</v>
      </c>
      <c r="E315" s="312">
        <v>0</v>
      </c>
      <c r="F315" s="154" t="s">
        <v>111</v>
      </c>
      <c r="G315" s="421">
        <v>500300</v>
      </c>
      <c r="H315" s="59">
        <v>0</v>
      </c>
      <c r="I315" s="59">
        <v>0</v>
      </c>
    </row>
    <row r="316" spans="1:10" s="1" customFormat="1" ht="49.9" customHeight="1" thickBot="1" x14ac:dyDescent="0.25">
      <c r="B316" s="396"/>
    </row>
    <row r="317" spans="1:10" s="1" customFormat="1" ht="54.6" customHeight="1" thickTop="1" thickBot="1" x14ac:dyDescent="0.25">
      <c r="A317" s="453" t="s">
        <v>748</v>
      </c>
      <c r="B317" s="454"/>
      <c r="C317" s="454"/>
      <c r="D317" s="454"/>
      <c r="E317" s="454"/>
      <c r="F317" s="455"/>
      <c r="G317" s="398" t="s">
        <v>2</v>
      </c>
      <c r="H317" s="399">
        <f>SUM(H319+H320+H321+H322+H323+H324+H325+H326+H327+H328+H329+H330+H335+H336+H337+H338+H339+H340+H341+H342+H344+H345+H346+H347+H348+H349+H350+H357+H358+H359+H360+H361)</f>
        <v>948028</v>
      </c>
      <c r="I317" s="399">
        <f>SUM(I319+I320+I321+I322+I323+I324+I325+I326+I327+I328+I329+I330+I335+I336+I337+I338+I339+I340+I341+I342+I344+I345+I346+I347+I348+I349+I350+I357+I358+I359+I360+I361)</f>
        <v>1226137</v>
      </c>
    </row>
    <row r="318" spans="1:10" s="9" customFormat="1" ht="63" thickTop="1" thickBot="1" x14ac:dyDescent="0.4">
      <c r="A318" s="422"/>
      <c r="B318" s="423" t="s">
        <v>3</v>
      </c>
      <c r="C318" s="335" t="s">
        <v>4</v>
      </c>
      <c r="D318" s="335" t="s">
        <v>5</v>
      </c>
      <c r="E318" s="335" t="s">
        <v>6</v>
      </c>
      <c r="F318" s="424" t="s">
        <v>7</v>
      </c>
      <c r="G318" s="425" t="s">
        <v>8</v>
      </c>
      <c r="H318" s="425" t="s">
        <v>9</v>
      </c>
      <c r="I318" s="425" t="s">
        <v>10</v>
      </c>
    </row>
    <row r="319" spans="1:10" s="1" customFormat="1" ht="14.45" customHeight="1" thickBot="1" x14ac:dyDescent="0.25">
      <c r="A319" s="478" t="s">
        <v>749</v>
      </c>
      <c r="B319" s="426" t="s">
        <v>750</v>
      </c>
      <c r="C319" s="11" t="s">
        <v>751</v>
      </c>
      <c r="D319" s="11" t="s">
        <v>752</v>
      </c>
      <c r="E319" s="33">
        <v>0</v>
      </c>
      <c r="F319" s="11" t="s">
        <v>53</v>
      </c>
      <c r="G319" s="14">
        <v>300102</v>
      </c>
      <c r="H319" s="14">
        <v>10000</v>
      </c>
      <c r="I319" s="14">
        <v>1000</v>
      </c>
    </row>
    <row r="320" spans="1:10" s="1" customFormat="1" ht="14.45" customHeight="1" thickBot="1" x14ac:dyDescent="0.25">
      <c r="A320" s="479"/>
      <c r="B320" s="426" t="s">
        <v>753</v>
      </c>
      <c r="C320" s="11" t="s">
        <v>754</v>
      </c>
      <c r="D320" s="11" t="s">
        <v>752</v>
      </c>
      <c r="E320" s="33">
        <v>0</v>
      </c>
      <c r="F320" s="11" t="s">
        <v>53</v>
      </c>
      <c r="G320" s="14"/>
      <c r="H320" s="14">
        <v>0</v>
      </c>
      <c r="I320" s="14">
        <v>0</v>
      </c>
    </row>
    <row r="321" spans="1:9" s="1" customFormat="1" ht="14.45" customHeight="1" thickBot="1" x14ac:dyDescent="0.25">
      <c r="A321" s="479"/>
      <c r="B321" s="426" t="s">
        <v>755</v>
      </c>
      <c r="C321" s="11" t="s">
        <v>756</v>
      </c>
      <c r="D321" s="11" t="s">
        <v>752</v>
      </c>
      <c r="E321" s="33">
        <v>0</v>
      </c>
      <c r="F321" s="11" t="s">
        <v>53</v>
      </c>
      <c r="G321" s="14">
        <v>300001</v>
      </c>
      <c r="H321" s="14">
        <v>0</v>
      </c>
      <c r="I321" s="14">
        <v>22000</v>
      </c>
    </row>
    <row r="322" spans="1:9" s="1" customFormat="1" ht="14.45" customHeight="1" thickBot="1" x14ac:dyDescent="0.25">
      <c r="A322" s="479"/>
      <c r="B322" s="426" t="s">
        <v>757</v>
      </c>
      <c r="C322" s="11" t="s">
        <v>758</v>
      </c>
      <c r="D322" s="11" t="s">
        <v>752</v>
      </c>
      <c r="E322" s="33">
        <v>0</v>
      </c>
      <c r="F322" s="11" t="s">
        <v>53</v>
      </c>
      <c r="G322" s="14">
        <v>300001</v>
      </c>
      <c r="H322" s="14">
        <v>150000</v>
      </c>
      <c r="I322" s="14">
        <v>705191</v>
      </c>
    </row>
    <row r="323" spans="1:9" s="1" customFormat="1" ht="14.45" customHeight="1" thickBot="1" x14ac:dyDescent="0.25">
      <c r="A323" s="479"/>
      <c r="B323" s="426" t="s">
        <v>759</v>
      </c>
      <c r="C323" s="11" t="s">
        <v>760</v>
      </c>
      <c r="D323" s="11" t="s">
        <v>752</v>
      </c>
      <c r="E323" s="33">
        <v>0</v>
      </c>
      <c r="F323" s="11" t="s">
        <v>53</v>
      </c>
      <c r="G323" s="14">
        <v>300102</v>
      </c>
      <c r="H323" s="14">
        <v>2500</v>
      </c>
      <c r="I323" s="14">
        <v>0</v>
      </c>
    </row>
    <row r="324" spans="1:9" s="1" customFormat="1" ht="14.45" customHeight="1" thickBot="1" x14ac:dyDescent="0.25">
      <c r="A324" s="479"/>
      <c r="B324" s="426" t="s">
        <v>761</v>
      </c>
      <c r="C324" s="11" t="s">
        <v>762</v>
      </c>
      <c r="D324" s="11" t="s">
        <v>752</v>
      </c>
      <c r="E324" s="33">
        <v>0</v>
      </c>
      <c r="F324" s="11" t="s">
        <v>53</v>
      </c>
      <c r="G324" s="14">
        <v>300102</v>
      </c>
      <c r="H324" s="14">
        <v>3000</v>
      </c>
      <c r="I324" s="14">
        <v>298</v>
      </c>
    </row>
    <row r="325" spans="1:9" s="1" customFormat="1" ht="14.45" customHeight="1" thickBot="1" x14ac:dyDescent="0.25">
      <c r="A325" s="479"/>
      <c r="B325" s="426" t="s">
        <v>763</v>
      </c>
      <c r="C325" s="11" t="s">
        <v>764</v>
      </c>
      <c r="D325" s="11" t="s">
        <v>752</v>
      </c>
      <c r="E325" s="33">
        <v>0</v>
      </c>
      <c r="F325" s="11" t="s">
        <v>53</v>
      </c>
      <c r="G325" s="14">
        <v>300102</v>
      </c>
      <c r="H325" s="14">
        <v>500</v>
      </c>
      <c r="I325" s="14">
        <v>300</v>
      </c>
    </row>
    <row r="326" spans="1:9" s="1" customFormat="1" ht="14.45" customHeight="1" thickBot="1" x14ac:dyDescent="0.25">
      <c r="A326" s="479"/>
      <c r="B326" s="426" t="s">
        <v>765</v>
      </c>
      <c r="C326" s="11" t="s">
        <v>766</v>
      </c>
      <c r="D326" s="11" t="s">
        <v>752</v>
      </c>
      <c r="E326" s="33">
        <v>0</v>
      </c>
      <c r="F326" s="11" t="s">
        <v>53</v>
      </c>
      <c r="G326" s="14">
        <v>300103</v>
      </c>
      <c r="H326" s="14">
        <v>3000</v>
      </c>
      <c r="I326" s="14">
        <v>0</v>
      </c>
    </row>
    <row r="327" spans="1:9" s="1" customFormat="1" ht="14.45" customHeight="1" thickBot="1" x14ac:dyDescent="0.25">
      <c r="A327" s="479"/>
      <c r="B327" s="426" t="s">
        <v>767</v>
      </c>
      <c r="C327" s="11" t="s">
        <v>768</v>
      </c>
      <c r="D327" s="11" t="s">
        <v>769</v>
      </c>
      <c r="E327" s="33">
        <v>0</v>
      </c>
      <c r="F327" s="11" t="s">
        <v>53</v>
      </c>
      <c r="G327" s="14"/>
      <c r="H327" s="14">
        <v>0</v>
      </c>
      <c r="I327" s="14">
        <v>0</v>
      </c>
    </row>
    <row r="328" spans="1:9" s="1" customFormat="1" ht="14.45" customHeight="1" thickBot="1" x14ac:dyDescent="0.25">
      <c r="A328" s="479"/>
      <c r="B328" s="427" t="s">
        <v>770</v>
      </c>
      <c r="C328" s="428" t="s">
        <v>771</v>
      </c>
      <c r="D328" s="429" t="s">
        <v>752</v>
      </c>
      <c r="E328" s="430">
        <v>0</v>
      </c>
      <c r="F328" s="428" t="s">
        <v>53</v>
      </c>
      <c r="G328" s="431">
        <v>300500</v>
      </c>
      <c r="H328" s="431">
        <v>0</v>
      </c>
      <c r="I328" s="431">
        <v>420000</v>
      </c>
    </row>
    <row r="329" spans="1:9" s="1" customFormat="1" ht="14.45" customHeight="1" thickBot="1" x14ac:dyDescent="0.25">
      <c r="A329" s="480" t="s">
        <v>772</v>
      </c>
      <c r="B329" s="432" t="s">
        <v>773</v>
      </c>
      <c r="C329" s="11" t="s">
        <v>774</v>
      </c>
      <c r="D329" s="11" t="s">
        <v>752</v>
      </c>
      <c r="E329" s="33">
        <v>0</v>
      </c>
      <c r="F329" s="11" t="s">
        <v>53</v>
      </c>
      <c r="G329" s="14">
        <v>300105</v>
      </c>
      <c r="H329" s="14">
        <v>5000</v>
      </c>
      <c r="I329" s="14">
        <v>0</v>
      </c>
    </row>
    <row r="330" spans="1:9" s="1" customFormat="1" ht="30" customHeight="1" thickBot="1" x14ac:dyDescent="0.25">
      <c r="A330" s="481"/>
      <c r="B330" s="432" t="s">
        <v>775</v>
      </c>
      <c r="C330" s="11" t="s">
        <v>776</v>
      </c>
      <c r="D330" s="11" t="s">
        <v>769</v>
      </c>
      <c r="E330" s="33">
        <v>0</v>
      </c>
      <c r="F330" s="11" t="s">
        <v>53</v>
      </c>
      <c r="G330" s="14">
        <v>300105</v>
      </c>
      <c r="H330" s="14">
        <f>SUM(H331:H333)</f>
        <v>28000</v>
      </c>
      <c r="I330" s="14">
        <f>SUM(I331:I333)</f>
        <v>0</v>
      </c>
    </row>
    <row r="331" spans="1:9" s="270" customFormat="1" ht="14.45" customHeight="1" x14ac:dyDescent="0.25">
      <c r="A331" s="481"/>
      <c r="B331" s="357" t="s">
        <v>777</v>
      </c>
      <c r="C331" s="25" t="s">
        <v>778</v>
      </c>
      <c r="D331" s="85" t="s">
        <v>779</v>
      </c>
      <c r="E331" s="87">
        <v>0</v>
      </c>
      <c r="F331" s="433" t="s">
        <v>53</v>
      </c>
      <c r="G331" s="24">
        <v>300105</v>
      </c>
      <c r="H331" s="25">
        <v>5000</v>
      </c>
      <c r="I331" s="25">
        <v>0</v>
      </c>
    </row>
    <row r="332" spans="1:9" s="270" customFormat="1" ht="14.45" customHeight="1" x14ac:dyDescent="0.25">
      <c r="A332" s="481"/>
      <c r="B332" s="357" t="s">
        <v>780</v>
      </c>
      <c r="C332" s="85" t="s">
        <v>781</v>
      </c>
      <c r="D332" s="85" t="s">
        <v>782</v>
      </c>
      <c r="E332" s="87">
        <v>0</v>
      </c>
      <c r="F332" s="433" t="s">
        <v>53</v>
      </c>
      <c r="G332" s="24">
        <v>300105</v>
      </c>
      <c r="H332" s="25">
        <v>17000</v>
      </c>
      <c r="I332" s="25">
        <v>0</v>
      </c>
    </row>
    <row r="333" spans="1:9" s="270" customFormat="1" ht="15" customHeight="1" x14ac:dyDescent="0.25">
      <c r="A333" s="481"/>
      <c r="B333" s="357" t="s">
        <v>783</v>
      </c>
      <c r="C333" s="25" t="s">
        <v>784</v>
      </c>
      <c r="D333" s="85" t="s">
        <v>769</v>
      </c>
      <c r="E333" s="87">
        <v>0</v>
      </c>
      <c r="F333" s="433" t="s">
        <v>53</v>
      </c>
      <c r="G333" s="24">
        <v>300105</v>
      </c>
      <c r="H333" s="55">
        <v>6000</v>
      </c>
      <c r="I333" s="55">
        <v>0</v>
      </c>
    </row>
    <row r="334" spans="1:9" s="270" customFormat="1" ht="15" customHeight="1" thickBot="1" x14ac:dyDescent="0.3">
      <c r="A334" s="434"/>
      <c r="B334" s="357" t="s">
        <v>785</v>
      </c>
      <c r="C334" s="47" t="s">
        <v>786</v>
      </c>
      <c r="D334" s="29" t="s">
        <v>769</v>
      </c>
      <c r="E334" s="152">
        <v>0</v>
      </c>
      <c r="F334" s="435" t="s">
        <v>53</v>
      </c>
      <c r="G334" s="436">
        <v>300105</v>
      </c>
      <c r="H334" s="59">
        <v>5110</v>
      </c>
      <c r="I334" s="59">
        <v>0</v>
      </c>
    </row>
    <row r="335" spans="1:9" s="1" customFormat="1" ht="14.45" customHeight="1" thickBot="1" x14ac:dyDescent="0.25">
      <c r="A335" s="459" t="s">
        <v>787</v>
      </c>
      <c r="B335" s="426" t="s">
        <v>788</v>
      </c>
      <c r="C335" s="63" t="s">
        <v>789</v>
      </c>
      <c r="D335" s="11" t="s">
        <v>752</v>
      </c>
      <c r="E335" s="33">
        <v>0</v>
      </c>
      <c r="F335" s="11" t="s">
        <v>53</v>
      </c>
      <c r="G335" s="14">
        <v>300107</v>
      </c>
      <c r="H335" s="14">
        <v>0</v>
      </c>
      <c r="I335" s="14">
        <v>0</v>
      </c>
    </row>
    <row r="336" spans="1:9" s="1" customFormat="1" ht="14.45" customHeight="1" thickBot="1" x14ac:dyDescent="0.25">
      <c r="A336" s="459"/>
      <c r="B336" s="426" t="s">
        <v>790</v>
      </c>
      <c r="C336" s="11" t="s">
        <v>791</v>
      </c>
      <c r="D336" s="11" t="s">
        <v>752</v>
      </c>
      <c r="E336" s="33">
        <v>0</v>
      </c>
      <c r="F336" s="11" t="s">
        <v>53</v>
      </c>
      <c r="G336" s="14">
        <v>300107</v>
      </c>
      <c r="H336" s="14">
        <v>0</v>
      </c>
      <c r="I336" s="14">
        <v>0</v>
      </c>
    </row>
    <row r="337" spans="1:9" s="1" customFormat="1" ht="20.25" customHeight="1" thickBot="1" x14ac:dyDescent="0.25">
      <c r="A337" s="459"/>
      <c r="B337" s="426" t="s">
        <v>792</v>
      </c>
      <c r="C337" s="11" t="s">
        <v>793</v>
      </c>
      <c r="D337" s="11" t="s">
        <v>752</v>
      </c>
      <c r="E337" s="33">
        <v>0</v>
      </c>
      <c r="F337" s="11" t="s">
        <v>53</v>
      </c>
      <c r="G337" s="14">
        <v>300107</v>
      </c>
      <c r="H337" s="14">
        <v>2000</v>
      </c>
      <c r="I337" s="14">
        <v>0</v>
      </c>
    </row>
    <row r="338" spans="1:9" s="1" customFormat="1" ht="14.45" customHeight="1" thickBot="1" x14ac:dyDescent="0.25">
      <c r="A338" s="459"/>
      <c r="B338" s="426" t="s">
        <v>794</v>
      </c>
      <c r="C338" s="11" t="s">
        <v>795</v>
      </c>
      <c r="D338" s="11" t="s">
        <v>752</v>
      </c>
      <c r="E338" s="33">
        <v>0</v>
      </c>
      <c r="F338" s="11" t="s">
        <v>53</v>
      </c>
      <c r="G338" s="14">
        <v>300107</v>
      </c>
      <c r="H338" s="14">
        <v>0</v>
      </c>
      <c r="I338" s="14">
        <v>0</v>
      </c>
    </row>
    <row r="339" spans="1:9" s="1" customFormat="1" ht="26.25" thickBot="1" x14ac:dyDescent="0.25">
      <c r="A339" s="459"/>
      <c r="B339" s="426" t="s">
        <v>796</v>
      </c>
      <c r="C339" s="11" t="s">
        <v>797</v>
      </c>
      <c r="D339" s="11" t="s">
        <v>752</v>
      </c>
      <c r="E339" s="33">
        <v>0</v>
      </c>
      <c r="F339" s="11" t="s">
        <v>53</v>
      </c>
      <c r="G339" s="14">
        <v>300107</v>
      </c>
      <c r="H339" s="14">
        <v>0</v>
      </c>
      <c r="I339" s="14">
        <v>0</v>
      </c>
    </row>
    <row r="340" spans="1:9" s="1" customFormat="1" ht="15" customHeight="1" thickBot="1" x14ac:dyDescent="0.25">
      <c r="A340" s="460"/>
      <c r="B340" s="426" t="s">
        <v>798</v>
      </c>
      <c r="C340" s="153" t="s">
        <v>799</v>
      </c>
      <c r="D340" s="11" t="s">
        <v>800</v>
      </c>
      <c r="E340" s="33">
        <v>0</v>
      </c>
      <c r="F340" s="11" t="s">
        <v>53</v>
      </c>
      <c r="G340" s="14">
        <v>300107</v>
      </c>
      <c r="H340" s="14">
        <v>650</v>
      </c>
      <c r="I340" s="14">
        <v>0</v>
      </c>
    </row>
    <row r="341" spans="1:9" s="1" customFormat="1" ht="13.5" thickBot="1" x14ac:dyDescent="0.25">
      <c r="A341" s="461" t="s">
        <v>801</v>
      </c>
      <c r="B341" s="426" t="s">
        <v>802</v>
      </c>
      <c r="C341" s="11" t="s">
        <v>803</v>
      </c>
      <c r="D341" s="11" t="s">
        <v>800</v>
      </c>
      <c r="E341" s="33">
        <v>0</v>
      </c>
      <c r="F341" s="11" t="s">
        <v>53</v>
      </c>
      <c r="G341" s="14">
        <v>300101</v>
      </c>
      <c r="H341" s="14">
        <v>1700</v>
      </c>
      <c r="I341" s="14">
        <v>0</v>
      </c>
    </row>
    <row r="342" spans="1:9" s="1" customFormat="1" ht="14.45" customHeight="1" thickBot="1" x14ac:dyDescent="0.25">
      <c r="A342" s="459"/>
      <c r="B342" s="426" t="s">
        <v>804</v>
      </c>
      <c r="C342" s="437" t="s">
        <v>805</v>
      </c>
      <c r="D342" s="11" t="s">
        <v>800</v>
      </c>
      <c r="E342" s="33">
        <v>0</v>
      </c>
      <c r="F342" s="11" t="s">
        <v>53</v>
      </c>
      <c r="G342" s="14">
        <v>300101</v>
      </c>
      <c r="H342" s="14">
        <v>15000</v>
      </c>
      <c r="I342" s="14">
        <v>0</v>
      </c>
    </row>
    <row r="343" spans="1:9" s="1" customFormat="1" ht="14.45" customHeight="1" thickBot="1" x14ac:dyDescent="0.25">
      <c r="A343" s="459"/>
      <c r="B343" s="426" t="s">
        <v>806</v>
      </c>
      <c r="C343" s="437" t="s">
        <v>807</v>
      </c>
      <c r="D343" s="11" t="s">
        <v>800</v>
      </c>
      <c r="E343" s="33">
        <v>0</v>
      </c>
      <c r="F343" s="11" t="s">
        <v>53</v>
      </c>
      <c r="G343" s="14">
        <v>300101</v>
      </c>
      <c r="H343" s="14">
        <v>3000</v>
      </c>
      <c r="I343" s="14">
        <v>0</v>
      </c>
    </row>
    <row r="344" spans="1:9" s="1" customFormat="1" ht="14.45" customHeight="1" thickBot="1" x14ac:dyDescent="0.25">
      <c r="A344" s="459"/>
      <c r="B344" s="426" t="s">
        <v>808</v>
      </c>
      <c r="C344" s="437" t="s">
        <v>809</v>
      </c>
      <c r="D344" s="11" t="s">
        <v>800</v>
      </c>
      <c r="E344" s="33">
        <v>0</v>
      </c>
      <c r="F344" s="11" t="s">
        <v>53</v>
      </c>
      <c r="G344" s="14">
        <v>300101</v>
      </c>
      <c r="H344" s="14">
        <v>4000</v>
      </c>
      <c r="I344" s="14">
        <v>0</v>
      </c>
    </row>
    <row r="345" spans="1:9" s="1" customFormat="1" ht="14.45" customHeight="1" thickBot="1" x14ac:dyDescent="0.25">
      <c r="A345" s="460"/>
      <c r="B345" s="426" t="s">
        <v>810</v>
      </c>
      <c r="C345" s="34" t="s">
        <v>811</v>
      </c>
      <c r="D345" s="11" t="s">
        <v>800</v>
      </c>
      <c r="E345" s="33">
        <v>0</v>
      </c>
      <c r="F345" s="11" t="s">
        <v>53</v>
      </c>
      <c r="G345" s="14">
        <v>300101</v>
      </c>
      <c r="H345" s="14">
        <v>4000</v>
      </c>
      <c r="I345" s="14">
        <v>0</v>
      </c>
    </row>
    <row r="346" spans="1:9" s="1" customFormat="1" ht="14.45" customHeight="1" thickBot="1" x14ac:dyDescent="0.25">
      <c r="A346" s="462" t="s">
        <v>812</v>
      </c>
      <c r="B346" s="426" t="s">
        <v>813</v>
      </c>
      <c r="C346" s="11" t="s">
        <v>814</v>
      </c>
      <c r="D346" s="11" t="s">
        <v>800</v>
      </c>
      <c r="E346" s="33">
        <v>0</v>
      </c>
      <c r="F346" s="11" t="s">
        <v>53</v>
      </c>
      <c r="G346" s="14">
        <v>300099</v>
      </c>
      <c r="H346" s="14">
        <v>589172</v>
      </c>
      <c r="I346" s="14">
        <v>60467</v>
      </c>
    </row>
    <row r="347" spans="1:9" s="1" customFormat="1" ht="14.45" customHeight="1" thickBot="1" x14ac:dyDescent="0.25">
      <c r="A347" s="463"/>
      <c r="B347" s="426" t="s">
        <v>815</v>
      </c>
      <c r="C347" s="11" t="s">
        <v>816</v>
      </c>
      <c r="D347" s="11" t="s">
        <v>800</v>
      </c>
      <c r="E347" s="33">
        <v>0</v>
      </c>
      <c r="F347" s="11" t="s">
        <v>53</v>
      </c>
      <c r="G347" s="14">
        <v>300099</v>
      </c>
      <c r="H347" s="14">
        <v>36690</v>
      </c>
      <c r="I347" s="14">
        <v>1799</v>
      </c>
    </row>
    <row r="348" spans="1:9" s="1" customFormat="1" ht="14.45" customHeight="1" thickBot="1" x14ac:dyDescent="0.25">
      <c r="A348" s="463"/>
      <c r="B348" s="426" t="s">
        <v>817</v>
      </c>
      <c r="C348" s="11" t="s">
        <v>818</v>
      </c>
      <c r="D348" s="11" t="s">
        <v>800</v>
      </c>
      <c r="E348" s="33">
        <v>0</v>
      </c>
      <c r="F348" s="11" t="s">
        <v>53</v>
      </c>
      <c r="G348" s="14">
        <v>300099</v>
      </c>
      <c r="H348" s="14">
        <v>0</v>
      </c>
      <c r="I348" s="14">
        <v>0</v>
      </c>
    </row>
    <row r="349" spans="1:9" s="1" customFormat="1" ht="14.45" customHeight="1" thickBot="1" x14ac:dyDescent="0.25">
      <c r="A349" s="464"/>
      <c r="B349" s="426" t="s">
        <v>819</v>
      </c>
      <c r="C349" s="11" t="s">
        <v>820</v>
      </c>
      <c r="D349" s="11" t="s">
        <v>800</v>
      </c>
      <c r="E349" s="33">
        <v>0</v>
      </c>
      <c r="F349" s="11" t="s">
        <v>53</v>
      </c>
      <c r="G349" s="14">
        <v>300099</v>
      </c>
      <c r="H349" s="14">
        <v>8500</v>
      </c>
      <c r="I349" s="14"/>
    </row>
    <row r="350" spans="1:9" s="1" customFormat="1" ht="34.15" customHeight="1" thickBot="1" x14ac:dyDescent="0.25">
      <c r="A350" s="462" t="s">
        <v>821</v>
      </c>
      <c r="B350" s="426" t="s">
        <v>822</v>
      </c>
      <c r="C350" s="63" t="s">
        <v>823</v>
      </c>
      <c r="D350" s="11" t="s">
        <v>800</v>
      </c>
      <c r="E350" s="33">
        <v>0</v>
      </c>
      <c r="F350" s="11" t="s">
        <v>53</v>
      </c>
      <c r="G350" s="14">
        <v>300098</v>
      </c>
      <c r="H350" s="14">
        <f>SUM(H351:H356)</f>
        <v>13500</v>
      </c>
      <c r="I350" s="14">
        <f>SUM(I351:I356)</f>
        <v>0</v>
      </c>
    </row>
    <row r="351" spans="1:9" s="270" customFormat="1" ht="14.45" customHeight="1" x14ac:dyDescent="0.25">
      <c r="A351" s="463"/>
      <c r="B351" s="438" t="s">
        <v>824</v>
      </c>
      <c r="C351" s="39" t="s">
        <v>825</v>
      </c>
      <c r="D351" s="39" t="s">
        <v>800</v>
      </c>
      <c r="E351" s="337">
        <v>0</v>
      </c>
      <c r="F351" s="394" t="s">
        <v>53</v>
      </c>
      <c r="G351" s="20">
        <v>300098</v>
      </c>
      <c r="H351" s="20">
        <v>1250</v>
      </c>
      <c r="I351" s="20">
        <v>0</v>
      </c>
    </row>
    <row r="352" spans="1:9" s="270" customFormat="1" ht="14.45" customHeight="1" x14ac:dyDescent="0.25">
      <c r="A352" s="463"/>
      <c r="B352" s="439" t="s">
        <v>826</v>
      </c>
      <c r="C352" s="85" t="s">
        <v>827</v>
      </c>
      <c r="D352" s="85" t="s">
        <v>800</v>
      </c>
      <c r="E352" s="337">
        <v>0</v>
      </c>
      <c r="F352" s="394" t="s">
        <v>53</v>
      </c>
      <c r="G352" s="25">
        <v>300098</v>
      </c>
      <c r="H352" s="25">
        <v>500</v>
      </c>
      <c r="I352" s="25">
        <v>0</v>
      </c>
    </row>
    <row r="353" spans="1:9" s="270" customFormat="1" ht="14.45" customHeight="1" x14ac:dyDescent="0.25">
      <c r="A353" s="463"/>
      <c r="B353" s="438" t="s">
        <v>828</v>
      </c>
      <c r="C353" s="85" t="s">
        <v>829</v>
      </c>
      <c r="D353" s="85" t="s">
        <v>800</v>
      </c>
      <c r="E353" s="337">
        <v>0</v>
      </c>
      <c r="F353" s="394" t="s">
        <v>53</v>
      </c>
      <c r="G353" s="25">
        <v>300098</v>
      </c>
      <c r="H353" s="25">
        <v>2000</v>
      </c>
      <c r="I353" s="25">
        <v>0</v>
      </c>
    </row>
    <row r="354" spans="1:9" s="270" customFormat="1" ht="14.45" customHeight="1" x14ac:dyDescent="0.25">
      <c r="A354" s="463"/>
      <c r="B354" s="439" t="s">
        <v>830</v>
      </c>
      <c r="C354" s="85" t="s">
        <v>831</v>
      </c>
      <c r="D354" s="85" t="s">
        <v>800</v>
      </c>
      <c r="E354" s="337">
        <v>0</v>
      </c>
      <c r="F354" s="394" t="s">
        <v>53</v>
      </c>
      <c r="G354" s="25">
        <v>300098</v>
      </c>
      <c r="H354" s="25">
        <v>2000</v>
      </c>
      <c r="I354" s="25">
        <v>0</v>
      </c>
    </row>
    <row r="355" spans="1:9" s="270" customFormat="1" ht="14.45" customHeight="1" x14ac:dyDescent="0.25">
      <c r="A355" s="463"/>
      <c r="B355" s="438" t="s">
        <v>832</v>
      </c>
      <c r="C355" s="85" t="s">
        <v>833</v>
      </c>
      <c r="D355" s="85" t="s">
        <v>800</v>
      </c>
      <c r="E355" s="337">
        <v>0</v>
      </c>
      <c r="F355" s="394" t="s">
        <v>53</v>
      </c>
      <c r="G355" s="25">
        <v>300098</v>
      </c>
      <c r="H355" s="25">
        <v>1500</v>
      </c>
      <c r="I355" s="25">
        <v>0</v>
      </c>
    </row>
    <row r="356" spans="1:9" s="270" customFormat="1" ht="14.45" customHeight="1" thickBot="1" x14ac:dyDescent="0.3">
      <c r="A356" s="464"/>
      <c r="B356" s="439" t="s">
        <v>834</v>
      </c>
      <c r="C356" s="59" t="s">
        <v>835</v>
      </c>
      <c r="D356" s="85" t="s">
        <v>800</v>
      </c>
      <c r="E356" s="337">
        <v>0</v>
      </c>
      <c r="F356" s="440" t="s">
        <v>53</v>
      </c>
      <c r="G356" s="59">
        <v>300098</v>
      </c>
      <c r="H356" s="59">
        <v>6250</v>
      </c>
      <c r="I356" s="59">
        <v>0</v>
      </c>
    </row>
    <row r="357" spans="1:9" s="1" customFormat="1" ht="13.5" thickBot="1" x14ac:dyDescent="0.25">
      <c r="A357" s="465" t="s">
        <v>836</v>
      </c>
      <c r="B357" s="432" t="s">
        <v>837</v>
      </c>
      <c r="C357" s="11" t="s">
        <v>838</v>
      </c>
      <c r="D357" s="11" t="s">
        <v>752</v>
      </c>
      <c r="E357" s="33">
        <v>0</v>
      </c>
      <c r="F357" s="11" t="s">
        <v>53</v>
      </c>
      <c r="G357" s="14">
        <v>300200</v>
      </c>
      <c r="H357" s="14">
        <v>0</v>
      </c>
      <c r="I357" s="14">
        <v>14832</v>
      </c>
    </row>
    <row r="358" spans="1:9" s="1" customFormat="1" ht="14.45" customHeight="1" thickBot="1" x14ac:dyDescent="0.25">
      <c r="A358" s="466"/>
      <c r="B358" s="432" t="s">
        <v>839</v>
      </c>
      <c r="C358" s="11" t="s">
        <v>840</v>
      </c>
      <c r="D358" s="11" t="s">
        <v>769</v>
      </c>
      <c r="E358" s="33">
        <v>0</v>
      </c>
      <c r="F358" s="11" t="s">
        <v>53</v>
      </c>
      <c r="G358" s="14">
        <v>300200</v>
      </c>
      <c r="H358" s="14">
        <f>18902+3314</f>
        <v>22216</v>
      </c>
      <c r="I358" s="14">
        <v>0</v>
      </c>
    </row>
    <row r="359" spans="1:9" s="1" customFormat="1" ht="13.5" thickBot="1" x14ac:dyDescent="0.25">
      <c r="A359" s="466"/>
      <c r="B359" s="432" t="s">
        <v>841</v>
      </c>
      <c r="C359" s="11" t="s">
        <v>842</v>
      </c>
      <c r="D359" s="11" t="s">
        <v>752</v>
      </c>
      <c r="E359" s="33">
        <v>0</v>
      </c>
      <c r="F359" s="11" t="s">
        <v>53</v>
      </c>
      <c r="G359" s="14">
        <v>300200</v>
      </c>
      <c r="H359" s="14">
        <v>24750</v>
      </c>
      <c r="I359" s="14">
        <v>0</v>
      </c>
    </row>
    <row r="360" spans="1:9" s="1" customFormat="1" ht="13.5" thickBot="1" x14ac:dyDescent="0.25">
      <c r="A360" s="441"/>
      <c r="B360" s="432" t="s">
        <v>843</v>
      </c>
      <c r="C360" s="11" t="s">
        <v>844</v>
      </c>
      <c r="D360" s="11" t="s">
        <v>769</v>
      </c>
      <c r="E360" s="33">
        <v>0</v>
      </c>
      <c r="F360" s="11" t="s">
        <v>53</v>
      </c>
      <c r="G360" s="14">
        <v>300200</v>
      </c>
      <c r="H360" s="14">
        <v>5000</v>
      </c>
      <c r="I360" s="14">
        <v>0</v>
      </c>
    </row>
    <row r="361" spans="1:9" s="1" customFormat="1" ht="13.5" thickBot="1" x14ac:dyDescent="0.25">
      <c r="A361" s="467" t="s">
        <v>845</v>
      </c>
      <c r="B361" s="426" t="s">
        <v>846</v>
      </c>
      <c r="C361" s="11" t="s">
        <v>847</v>
      </c>
      <c r="D361" s="11" t="s">
        <v>752</v>
      </c>
      <c r="E361" s="33">
        <v>0</v>
      </c>
      <c r="F361" s="11" t="s">
        <v>53</v>
      </c>
      <c r="G361" s="14">
        <v>300097</v>
      </c>
      <c r="H361" s="14">
        <f>SUM(H362:H365)</f>
        <v>18850</v>
      </c>
      <c r="I361" s="14">
        <f>SUM(I362:I365)</f>
        <v>250</v>
      </c>
    </row>
    <row r="362" spans="1:9" s="44" customFormat="1" ht="14.45" customHeight="1" x14ac:dyDescent="0.2">
      <c r="A362" s="467"/>
      <c r="B362" s="438" t="s">
        <v>848</v>
      </c>
      <c r="C362" s="20" t="s">
        <v>849</v>
      </c>
      <c r="D362" s="20"/>
      <c r="E362" s="337">
        <v>0</v>
      </c>
      <c r="F362" s="268" t="s">
        <v>53</v>
      </c>
      <c r="G362" s="19">
        <v>300097</v>
      </c>
      <c r="H362" s="20">
        <v>2500</v>
      </c>
      <c r="I362" s="20">
        <v>0</v>
      </c>
    </row>
    <row r="363" spans="1:9" s="44" customFormat="1" ht="14.45" customHeight="1" x14ac:dyDescent="0.2">
      <c r="A363" s="467"/>
      <c r="B363" s="439" t="s">
        <v>850</v>
      </c>
      <c r="C363" s="25" t="s">
        <v>851</v>
      </c>
      <c r="D363" s="25"/>
      <c r="E363" s="337">
        <v>0</v>
      </c>
      <c r="F363" s="268" t="s">
        <v>53</v>
      </c>
      <c r="G363" s="24">
        <v>300097</v>
      </c>
      <c r="H363" s="25">
        <v>15000</v>
      </c>
      <c r="I363" s="25">
        <v>0</v>
      </c>
    </row>
    <row r="364" spans="1:9" s="44" customFormat="1" ht="14.45" customHeight="1" x14ac:dyDescent="0.2">
      <c r="A364" s="467"/>
      <c r="B364" s="439" t="s">
        <v>852</v>
      </c>
      <c r="C364" s="25" t="s">
        <v>853</v>
      </c>
      <c r="D364" s="25"/>
      <c r="E364" s="337">
        <v>0</v>
      </c>
      <c r="F364" s="268" t="s">
        <v>53</v>
      </c>
      <c r="G364" s="24">
        <v>300097</v>
      </c>
      <c r="H364" s="25">
        <v>1000</v>
      </c>
      <c r="I364" s="25">
        <v>250</v>
      </c>
    </row>
    <row r="365" spans="1:9" s="44" customFormat="1" ht="15" customHeight="1" thickBot="1" x14ac:dyDescent="0.25">
      <c r="A365" s="468"/>
      <c r="B365" s="442" t="s">
        <v>854</v>
      </c>
      <c r="C365" s="59" t="s">
        <v>855</v>
      </c>
      <c r="D365" s="59"/>
      <c r="E365" s="443">
        <v>0</v>
      </c>
      <c r="F365" s="268" t="s">
        <v>509</v>
      </c>
      <c r="G365" s="444">
        <v>300097</v>
      </c>
      <c r="H365" s="59">
        <v>350</v>
      </c>
      <c r="I365" s="59">
        <v>0</v>
      </c>
    </row>
    <row r="366" spans="1:9" s="1" customFormat="1" ht="12.75" x14ac:dyDescent="0.2"/>
    <row r="367" spans="1:9" s="1" customFormat="1" ht="13.5" thickBot="1" x14ac:dyDescent="0.25"/>
    <row r="368" spans="1:9" s="1" customFormat="1" ht="54.6" customHeight="1" thickTop="1" thickBot="1" x14ac:dyDescent="0.25">
      <c r="A368" s="453" t="s">
        <v>856</v>
      </c>
      <c r="B368" s="454"/>
      <c r="C368" s="454"/>
      <c r="D368" s="454"/>
      <c r="E368" s="454"/>
      <c r="F368" s="455"/>
      <c r="G368" s="398" t="s">
        <v>2</v>
      </c>
      <c r="H368" s="399">
        <f>SUM(H370)</f>
        <v>1280073</v>
      </c>
      <c r="I368" s="399">
        <f>SUM(I370)</f>
        <v>1205522</v>
      </c>
    </row>
    <row r="369" spans="1:9" s="9" customFormat="1" ht="63" thickTop="1" thickBot="1" x14ac:dyDescent="0.4">
      <c r="A369" s="422"/>
      <c r="B369" s="445" t="s">
        <v>3</v>
      </c>
      <c r="C369" s="6" t="s">
        <v>4</v>
      </c>
      <c r="D369" s="6" t="s">
        <v>5</v>
      </c>
      <c r="E369" s="6" t="s">
        <v>6</v>
      </c>
      <c r="F369" s="446" t="s">
        <v>7</v>
      </c>
      <c r="G369" s="401" t="s">
        <v>8</v>
      </c>
      <c r="H369" s="401" t="s">
        <v>9</v>
      </c>
      <c r="I369" s="401" t="s">
        <v>10</v>
      </c>
    </row>
    <row r="370" spans="1:9" s="1" customFormat="1" ht="14.45" customHeight="1" thickBot="1" x14ac:dyDescent="0.25">
      <c r="A370" s="329"/>
      <c r="B370" s="447" t="s">
        <v>750</v>
      </c>
      <c r="C370" s="448" t="s">
        <v>857</v>
      </c>
      <c r="D370" s="448" t="s">
        <v>858</v>
      </c>
      <c r="E370" s="449">
        <v>0</v>
      </c>
      <c r="F370" s="448" t="s">
        <v>53</v>
      </c>
      <c r="G370" s="14">
        <v>700000</v>
      </c>
      <c r="H370" s="450">
        <f>1290073-10000</f>
        <v>1280073</v>
      </c>
      <c r="I370" s="450">
        <f>140105+100580+118600+118600+169590+70000+113922+157301+22725+53099+95000+24000+22000</f>
        <v>1205522</v>
      </c>
    </row>
    <row r="371" spans="1:9" s="1" customFormat="1" ht="12.75" x14ac:dyDescent="0.2"/>
    <row r="372" spans="1:9" s="1" customFormat="1" ht="13.5" thickBot="1" x14ac:dyDescent="0.25"/>
    <row r="373" spans="1:9" s="1" customFormat="1" ht="54" customHeight="1" thickBot="1" x14ac:dyDescent="0.25">
      <c r="A373" s="456" t="s">
        <v>859</v>
      </c>
      <c r="B373" s="457"/>
      <c r="C373" s="457"/>
      <c r="D373" s="457"/>
      <c r="E373" s="457"/>
      <c r="F373" s="458"/>
      <c r="G373" s="451" t="s">
        <v>2</v>
      </c>
      <c r="H373" s="452">
        <f>SUM(H368+H317+H284+H216+H176+H2)</f>
        <v>2682236</v>
      </c>
      <c r="I373" s="452">
        <f>SUM(I368+I317+I284+I216+I176+I2)</f>
        <v>2584068</v>
      </c>
    </row>
  </sheetData>
  <mergeCells count="26">
    <mergeCell ref="A138:A145"/>
    <mergeCell ref="A1:I1"/>
    <mergeCell ref="A2:F2"/>
    <mergeCell ref="A4:A18"/>
    <mergeCell ref="A19:A90"/>
    <mergeCell ref="A91:A136"/>
    <mergeCell ref="A329:A333"/>
    <mergeCell ref="A146:A153"/>
    <mergeCell ref="A154:A174"/>
    <mergeCell ref="A176:F176"/>
    <mergeCell ref="A178:A202"/>
    <mergeCell ref="A203:A214"/>
    <mergeCell ref="A216:F216"/>
    <mergeCell ref="A218:A282"/>
    <mergeCell ref="A284:F284"/>
    <mergeCell ref="A286:A315"/>
    <mergeCell ref="A317:F317"/>
    <mergeCell ref="A319:A328"/>
    <mergeCell ref="A368:F368"/>
    <mergeCell ref="A373:F373"/>
    <mergeCell ref="A335:A340"/>
    <mergeCell ref="A341:A345"/>
    <mergeCell ref="A346:A349"/>
    <mergeCell ref="A350:A356"/>
    <mergeCell ref="A357:A359"/>
    <mergeCell ref="A361:A365"/>
  </mergeCells>
  <conditionalFormatting sqref="E4:E9 E11:E17 E19:E35 E41:E45 E49:E65 E67:E99 E331:E334 E115:E152 E154:E174">
    <cfRule type="dataBar" priority="28">
      <dataBar>
        <cfvo type="num" val="0"/>
        <cfvo type="num" val="1"/>
        <color rgb="FF27348A"/>
      </dataBar>
      <extLst>
        <ext xmlns:x14="http://schemas.microsoft.com/office/spreadsheetml/2009/9/main" uri="{B025F937-C7B1-47D3-B67F-A62EFF666E3E}">
          <x14:id>{5E029E09-5057-4792-8FAA-C741B4AC59C3}</x14:id>
        </ext>
      </extLst>
    </cfRule>
  </conditionalFormatting>
  <conditionalFormatting sqref="E10">
    <cfRule type="dataBar" priority="13">
      <dataBar>
        <cfvo type="num" val="0"/>
        <cfvo type="num" val="1"/>
        <color rgb="FF27348A"/>
      </dataBar>
      <extLst>
        <ext xmlns:x14="http://schemas.microsoft.com/office/spreadsheetml/2009/9/main" uri="{B025F937-C7B1-47D3-B67F-A62EFF666E3E}">
          <x14:id>{4D5AECBB-B38D-4629-A287-2ADCD3BC3B21}</x14:id>
        </ext>
      </extLst>
    </cfRule>
  </conditionalFormatting>
  <conditionalFormatting sqref="E18">
    <cfRule type="dataBar" priority="10">
      <dataBar>
        <cfvo type="num" val="0"/>
        <cfvo type="num" val="1"/>
        <color rgb="FF27348A"/>
      </dataBar>
      <extLst>
        <ext xmlns:x14="http://schemas.microsoft.com/office/spreadsheetml/2009/9/main" uri="{B025F937-C7B1-47D3-B67F-A62EFF666E3E}">
          <x14:id>{4EAB93BE-E6CE-4F8E-B9EB-2DECFEA5E4AC}</x14:id>
        </ext>
      </extLst>
    </cfRule>
  </conditionalFormatting>
  <conditionalFormatting sqref="E37:E39">
    <cfRule type="dataBar" priority="9">
      <dataBar>
        <cfvo type="num" val="0"/>
        <cfvo type="num" val="1"/>
        <color rgb="FF27348A"/>
      </dataBar>
      <extLst>
        <ext xmlns:x14="http://schemas.microsoft.com/office/spreadsheetml/2009/9/main" uri="{B025F937-C7B1-47D3-B67F-A62EFF666E3E}">
          <x14:id>{7CB1801D-5F07-4ABD-A347-877DF738220B}</x14:id>
        </ext>
      </extLst>
    </cfRule>
  </conditionalFormatting>
  <conditionalFormatting sqref="E46:E48">
    <cfRule type="dataBar" priority="27">
      <dataBar>
        <cfvo type="num" val="0"/>
        <cfvo type="num" val="1"/>
        <color rgb="FF27348A"/>
      </dataBar>
      <extLst>
        <ext xmlns:x14="http://schemas.microsoft.com/office/spreadsheetml/2009/9/main" uri="{B025F937-C7B1-47D3-B67F-A62EFF666E3E}">
          <x14:id>{ADFC3C82-2FDC-4ED2-9D28-2B2AC7642287}</x14:id>
        </ext>
      </extLst>
    </cfRule>
  </conditionalFormatting>
  <conditionalFormatting sqref="E66">
    <cfRule type="dataBar" priority="23">
      <dataBar>
        <cfvo type="num" val="0"/>
        <cfvo type="num" val="1"/>
        <color rgb="FF27348A"/>
      </dataBar>
      <extLst>
        <ext xmlns:x14="http://schemas.microsoft.com/office/spreadsheetml/2009/9/main" uri="{B025F937-C7B1-47D3-B67F-A62EFF666E3E}">
          <x14:id>{F4102F57-0698-40CE-8D53-C9A50EE7B134}</x14:id>
        </ext>
      </extLst>
    </cfRule>
  </conditionalFormatting>
  <conditionalFormatting sqref="E100:E114">
    <cfRule type="dataBar" priority="7">
      <dataBar>
        <cfvo type="num" val="0"/>
        <cfvo type="num" val="1"/>
        <color rgb="FF27348A"/>
      </dataBar>
      <extLst>
        <ext xmlns:x14="http://schemas.microsoft.com/office/spreadsheetml/2009/9/main" uri="{B025F937-C7B1-47D3-B67F-A62EFF666E3E}">
          <x14:id>{9143422A-59DF-4B30-9CF7-E54F3CDA87B7}</x14:id>
        </ext>
      </extLst>
    </cfRule>
    <cfRule type="dataBar" priority="8">
      <dataBar>
        <cfvo type="num" val="0"/>
        <cfvo type="num" val="1"/>
        <color rgb="FF27348A"/>
      </dataBar>
      <extLst>
        <ext xmlns:x14="http://schemas.microsoft.com/office/spreadsheetml/2009/9/main" uri="{B025F937-C7B1-47D3-B67F-A62EFF666E3E}">
          <x14:id>{8E715550-80D7-4A87-AB05-EBC65BF92887}</x14:id>
        </ext>
      </extLst>
    </cfRule>
  </conditionalFormatting>
  <conditionalFormatting sqref="E153">
    <cfRule type="dataBar" priority="26">
      <dataBar>
        <cfvo type="num" val="0"/>
        <cfvo type="num" val="1"/>
        <color rgb="FF27348A"/>
      </dataBar>
      <extLst>
        <ext xmlns:x14="http://schemas.microsoft.com/office/spreadsheetml/2009/9/main" uri="{B025F937-C7B1-47D3-B67F-A62EFF666E3E}">
          <x14:id>{A99BE0F1-F56E-48DA-A267-700F9B4ECA8D}</x14:id>
        </ext>
      </extLst>
    </cfRule>
  </conditionalFormatting>
  <conditionalFormatting sqref="E166:E169">
    <cfRule type="dataBar" priority="5">
      <dataBar>
        <cfvo type="num" val="0"/>
        <cfvo type="num" val="1"/>
        <color rgb="FF27348A"/>
      </dataBar>
      <extLst>
        <ext xmlns:x14="http://schemas.microsoft.com/office/spreadsheetml/2009/9/main" uri="{B025F937-C7B1-47D3-B67F-A62EFF666E3E}">
          <x14:id>{80E149AB-EDDE-4107-B08F-4BCD212DACA6}</x14:id>
        </ext>
      </extLst>
    </cfRule>
    <cfRule type="dataBar" priority="6">
      <dataBar>
        <cfvo type="num" val="0"/>
        <cfvo type="num" val="1"/>
        <color rgb="FF27348A"/>
      </dataBar>
      <extLst>
        <ext xmlns:x14="http://schemas.microsoft.com/office/spreadsheetml/2009/9/main" uri="{B025F937-C7B1-47D3-B67F-A62EFF666E3E}">
          <x14:id>{82B33D28-3A21-42A1-B54B-93C9E6356B92}</x14:id>
        </ext>
      </extLst>
    </cfRule>
  </conditionalFormatting>
  <conditionalFormatting sqref="E207">
    <cfRule type="dataBar" priority="4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{C19BE75E-32AB-4CC1-88AF-AF5B46E77A20}</x14:id>
        </ext>
      </extLst>
    </cfRule>
  </conditionalFormatting>
  <conditionalFormatting sqref="E208:E212">
    <cfRule type="dataBar" priority="30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{EE409844-12FD-4DB3-BF9D-37ABEBB116AF}</x14:id>
        </ext>
      </extLst>
    </cfRule>
  </conditionalFormatting>
  <conditionalFormatting sqref="E213">
    <cfRule type="dataBar" priority="3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{A0A3B555-6064-4950-A222-724BDC2E21B3}</x14:id>
        </ext>
      </extLst>
    </cfRule>
  </conditionalFormatting>
  <conditionalFormatting sqref="E237">
    <cfRule type="dataBar" priority="24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{4F716F8E-24B1-4D42-A066-50B3D2B88EC7}</x14:id>
        </ext>
      </extLst>
    </cfRule>
  </conditionalFormatting>
  <conditionalFormatting sqref="E262:E263">
    <cfRule type="dataBar" priority="12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{0D2C83E2-37A9-4A5C-A70C-F155E0166C72}</x14:id>
        </ext>
      </extLst>
    </cfRule>
  </conditionalFormatting>
  <conditionalFormatting sqref="E264:E265">
    <cfRule type="dataBar" priority="2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{F3C82755-CA78-4C64-A16E-963FA5F13C11}</x14:id>
        </ext>
      </extLst>
    </cfRule>
  </conditionalFormatting>
  <conditionalFormatting sqref="E266">
    <cfRule type="dataBar" priority="21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{AE68B069-2572-449E-B1A0-CF3E9DF48566}</x14:id>
        </ext>
      </extLst>
    </cfRule>
  </conditionalFormatting>
  <conditionalFormatting sqref="E270">
    <cfRule type="dataBar" priority="20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{C2FEE21F-5935-4C77-AC25-7E376543F3B9}</x14:id>
        </ext>
      </extLst>
    </cfRule>
  </conditionalFormatting>
  <conditionalFormatting sqref="E271:E273">
    <cfRule type="dataBar" priority="15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{21B1D05F-AE5B-4530-8EB0-5518A852E142}</x14:id>
        </ext>
      </extLst>
    </cfRule>
  </conditionalFormatting>
  <conditionalFormatting sqref="E278">
    <cfRule type="dataBar" priority="1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{9F037754-8386-4D6B-A035-CBCC226029AA}</x14:id>
        </ext>
      </extLst>
    </cfRule>
  </conditionalFormatting>
  <conditionalFormatting sqref="E280">
    <cfRule type="dataBar" priority="25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{61D047F7-0233-4824-B651-2C385954200E}</x14:id>
        </ext>
      </extLst>
    </cfRule>
  </conditionalFormatting>
  <conditionalFormatting sqref="E301:E302">
    <cfRule type="dataBar" priority="19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{1F4DE173-3AB5-4C51-8FCD-BED76B4F0E58}</x14:id>
        </ext>
      </extLst>
    </cfRule>
  </conditionalFormatting>
  <conditionalFormatting sqref="E306">
    <cfRule type="dataBar" priority="32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{1C1DF9B7-B715-4624-B398-F979D9AD2077}</x14:id>
        </ext>
      </extLst>
    </cfRule>
  </conditionalFormatting>
  <conditionalFormatting sqref="E307">
    <cfRule type="dataBar" priority="11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{B9794BE2-BB77-43A6-B6D1-BA093F4C49A8}</x14:id>
        </ext>
      </extLst>
    </cfRule>
  </conditionalFormatting>
  <conditionalFormatting sqref="E319:E328">
    <cfRule type="dataBar" priority="29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{CB821B1C-C162-4817-95FC-FC9953D89010}</x14:id>
        </ext>
      </extLst>
    </cfRule>
  </conditionalFormatting>
  <conditionalFormatting sqref="E330">
    <cfRule type="dataBar" priority="22">
      <dataBar>
        <cfvo type="num" val="0"/>
        <cfvo type="num" val="1"/>
        <color rgb="FF27348A"/>
      </dataBar>
      <extLst>
        <ext xmlns:x14="http://schemas.microsoft.com/office/spreadsheetml/2009/9/main" uri="{B025F937-C7B1-47D3-B67F-A62EFF666E3E}">
          <x14:id>{F4D06E69-5377-4C07-AC54-1C5B7333B7B8}</x14:id>
        </ext>
      </extLst>
    </cfRule>
  </conditionalFormatting>
  <conditionalFormatting sqref="E335:E341 E303:E305 E329 E274:E277 E214 E218:E236 E267:E269 E281:E282 E346:E356 E286:E300 E238:E261 E308:E315 E279 E178:E206">
    <cfRule type="dataBar" priority="31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{4524818E-595C-48E0-B97A-4508CAB88217}</x14:id>
        </ext>
      </extLst>
    </cfRule>
  </conditionalFormatting>
  <conditionalFormatting sqref="E342:E345">
    <cfRule type="dataBar" priority="16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{15DE7ACF-6D9D-43CF-8035-CF71B496763A}</x14:id>
        </ext>
      </extLst>
    </cfRule>
  </conditionalFormatting>
  <conditionalFormatting sqref="E357:E360">
    <cfRule type="dataBar" priority="18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{401DCCE4-4F88-4BC5-A132-C450245BC586}</x14:id>
        </ext>
      </extLst>
    </cfRule>
  </conditionalFormatting>
  <conditionalFormatting sqref="E361:E365">
    <cfRule type="dataBar" priority="17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{A4C5E7FA-C7FE-45C2-A18D-EA2D54F5A9C1}</x14:id>
        </ext>
      </extLst>
    </cfRule>
  </conditionalFormatting>
  <conditionalFormatting sqref="E370">
    <cfRule type="dataBar" priority="14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{EC360BD6-CB0E-4F06-B302-4A732EB2A45B}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E029E09-5057-4792-8FAA-C741B4AC59C3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E4:E9 E11:E17 E19:E35 E41:E45 E49:E65 E67:E99 E331:E334 E115:E152 E154:E174</xm:sqref>
        </x14:conditionalFormatting>
        <x14:conditionalFormatting xmlns:xm="http://schemas.microsoft.com/office/excel/2006/main">
          <x14:cfRule type="dataBar" id="{4D5AECBB-B38D-4629-A287-2ADCD3BC3B21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E10</xm:sqref>
        </x14:conditionalFormatting>
        <x14:conditionalFormatting xmlns:xm="http://schemas.microsoft.com/office/excel/2006/main">
          <x14:cfRule type="dataBar" id="{4EAB93BE-E6CE-4F8E-B9EB-2DECFEA5E4AC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E18</xm:sqref>
        </x14:conditionalFormatting>
        <x14:conditionalFormatting xmlns:xm="http://schemas.microsoft.com/office/excel/2006/main">
          <x14:cfRule type="dataBar" id="{7CB1801D-5F07-4ABD-A347-877DF738220B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E37:E39</xm:sqref>
        </x14:conditionalFormatting>
        <x14:conditionalFormatting xmlns:xm="http://schemas.microsoft.com/office/excel/2006/main">
          <x14:cfRule type="dataBar" id="{ADFC3C82-2FDC-4ED2-9D28-2B2AC764228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E46:E48</xm:sqref>
        </x14:conditionalFormatting>
        <x14:conditionalFormatting xmlns:xm="http://schemas.microsoft.com/office/excel/2006/main">
          <x14:cfRule type="dataBar" id="{F4102F57-0698-40CE-8D53-C9A50EE7B134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E66</xm:sqref>
        </x14:conditionalFormatting>
        <x14:conditionalFormatting xmlns:xm="http://schemas.microsoft.com/office/excel/2006/main">
          <x14:cfRule type="dataBar" id="{9143422A-59DF-4B30-9CF7-E54F3CDA87B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8E715550-80D7-4A87-AB05-EBC65BF9288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E100:E114</xm:sqref>
        </x14:conditionalFormatting>
        <x14:conditionalFormatting xmlns:xm="http://schemas.microsoft.com/office/excel/2006/main">
          <x14:cfRule type="dataBar" id="{A99BE0F1-F56E-48DA-A267-700F9B4ECA8D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E153</xm:sqref>
        </x14:conditionalFormatting>
        <x14:conditionalFormatting xmlns:xm="http://schemas.microsoft.com/office/excel/2006/main">
          <x14:cfRule type="dataBar" id="{80E149AB-EDDE-4107-B08F-4BCD212DACA6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82B33D28-3A21-42A1-B54B-93C9E6356B92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E166:E169</xm:sqref>
        </x14:conditionalFormatting>
        <x14:conditionalFormatting xmlns:xm="http://schemas.microsoft.com/office/excel/2006/main">
          <x14:cfRule type="dataBar" id="{C19BE75E-32AB-4CC1-88AF-AF5B46E77A20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E207</xm:sqref>
        </x14:conditionalFormatting>
        <x14:conditionalFormatting xmlns:xm="http://schemas.microsoft.com/office/excel/2006/main">
          <x14:cfRule type="dataBar" id="{EE409844-12FD-4DB3-BF9D-37ABEBB116AF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E208:E212</xm:sqref>
        </x14:conditionalFormatting>
        <x14:conditionalFormatting xmlns:xm="http://schemas.microsoft.com/office/excel/2006/main">
          <x14:cfRule type="dataBar" id="{A0A3B555-6064-4950-A222-724BDC2E21B3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E213</xm:sqref>
        </x14:conditionalFormatting>
        <x14:conditionalFormatting xmlns:xm="http://schemas.microsoft.com/office/excel/2006/main">
          <x14:cfRule type="dataBar" id="{4F716F8E-24B1-4D42-A066-50B3D2B88EC7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E237</xm:sqref>
        </x14:conditionalFormatting>
        <x14:conditionalFormatting xmlns:xm="http://schemas.microsoft.com/office/excel/2006/main">
          <x14:cfRule type="dataBar" id="{0D2C83E2-37A9-4A5C-A70C-F155E0166C72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E262:E263</xm:sqref>
        </x14:conditionalFormatting>
        <x14:conditionalFormatting xmlns:xm="http://schemas.microsoft.com/office/excel/2006/main">
          <x14:cfRule type="dataBar" id="{F3C82755-CA78-4C64-A16E-963FA5F13C11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E264:E265</xm:sqref>
        </x14:conditionalFormatting>
        <x14:conditionalFormatting xmlns:xm="http://schemas.microsoft.com/office/excel/2006/main">
          <x14:cfRule type="dataBar" id="{AE68B069-2572-449E-B1A0-CF3E9DF48566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E266</xm:sqref>
        </x14:conditionalFormatting>
        <x14:conditionalFormatting xmlns:xm="http://schemas.microsoft.com/office/excel/2006/main">
          <x14:cfRule type="dataBar" id="{C2FEE21F-5935-4C77-AC25-7E376543F3B9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E270</xm:sqref>
        </x14:conditionalFormatting>
        <x14:conditionalFormatting xmlns:xm="http://schemas.microsoft.com/office/excel/2006/main">
          <x14:cfRule type="dataBar" id="{21B1D05F-AE5B-4530-8EB0-5518A852E142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E271:E273</xm:sqref>
        </x14:conditionalFormatting>
        <x14:conditionalFormatting xmlns:xm="http://schemas.microsoft.com/office/excel/2006/main">
          <x14:cfRule type="dataBar" id="{9F037754-8386-4D6B-A035-CBCC226029AA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E278</xm:sqref>
        </x14:conditionalFormatting>
        <x14:conditionalFormatting xmlns:xm="http://schemas.microsoft.com/office/excel/2006/main">
          <x14:cfRule type="dataBar" id="{61D047F7-0233-4824-B651-2C385954200E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E280</xm:sqref>
        </x14:conditionalFormatting>
        <x14:conditionalFormatting xmlns:xm="http://schemas.microsoft.com/office/excel/2006/main">
          <x14:cfRule type="dataBar" id="{1F4DE173-3AB5-4C51-8FCD-BED76B4F0E58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E301:E302</xm:sqref>
        </x14:conditionalFormatting>
        <x14:conditionalFormatting xmlns:xm="http://schemas.microsoft.com/office/excel/2006/main">
          <x14:cfRule type="dataBar" id="{1C1DF9B7-B715-4624-B398-F979D9AD2077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E306</xm:sqref>
        </x14:conditionalFormatting>
        <x14:conditionalFormatting xmlns:xm="http://schemas.microsoft.com/office/excel/2006/main">
          <x14:cfRule type="dataBar" id="{B9794BE2-BB77-43A6-B6D1-BA093F4C49A8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E307</xm:sqref>
        </x14:conditionalFormatting>
        <x14:conditionalFormatting xmlns:xm="http://schemas.microsoft.com/office/excel/2006/main">
          <x14:cfRule type="dataBar" id="{CB821B1C-C162-4817-95FC-FC9953D89010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E319:E328</xm:sqref>
        </x14:conditionalFormatting>
        <x14:conditionalFormatting xmlns:xm="http://schemas.microsoft.com/office/excel/2006/main">
          <x14:cfRule type="dataBar" id="{F4D06E69-5377-4C07-AC54-1C5B7333B7B8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E330</xm:sqref>
        </x14:conditionalFormatting>
        <x14:conditionalFormatting xmlns:xm="http://schemas.microsoft.com/office/excel/2006/main">
          <x14:cfRule type="dataBar" id="{4524818E-595C-48E0-B97A-4508CAB88217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E335:E341 E303:E305 E329 E274:E277 E214 E218:E236 E267:E269 E281:E282 E346:E356 E286:E300 E238:E261 E308:E315 E279 E178:E206</xm:sqref>
        </x14:conditionalFormatting>
        <x14:conditionalFormatting xmlns:xm="http://schemas.microsoft.com/office/excel/2006/main">
          <x14:cfRule type="dataBar" id="{15DE7ACF-6D9D-43CF-8035-CF71B496763A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E342:E345</xm:sqref>
        </x14:conditionalFormatting>
        <x14:conditionalFormatting xmlns:xm="http://schemas.microsoft.com/office/excel/2006/main">
          <x14:cfRule type="dataBar" id="{401DCCE4-4F88-4BC5-A132-C450245BC586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E357:E360</xm:sqref>
        </x14:conditionalFormatting>
        <x14:conditionalFormatting xmlns:xm="http://schemas.microsoft.com/office/excel/2006/main">
          <x14:cfRule type="dataBar" id="{A4C5E7FA-C7FE-45C2-A18D-EA2D54F5A9C1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E361:E365</xm:sqref>
        </x14:conditionalFormatting>
        <x14:conditionalFormatting xmlns:xm="http://schemas.microsoft.com/office/excel/2006/main">
          <x14:cfRule type="dataBar" id="{EC360BD6-CB0E-4F06-B302-4A732EB2A45B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E370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Bogaert</dc:creator>
  <cp:lastModifiedBy>Maarten Bogaert</cp:lastModifiedBy>
  <dcterms:created xsi:type="dcterms:W3CDTF">2023-03-16T12:58:13Z</dcterms:created>
  <dcterms:modified xsi:type="dcterms:W3CDTF">2024-02-02T16:06:53Z</dcterms:modified>
</cp:coreProperties>
</file>